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Quarterly" sheetId="1" r:id="rId1"/>
    <sheet name="Half yearly" sheetId="4" r:id="rId2"/>
  </sheets>
  <definedNames>
    <definedName name="_xlnm.Print_Titles" localSheetId="1">'Half yearly'!$1:$4</definedName>
    <definedName name="_xlnm.Print_Titles" localSheetId="0">Quarterly!$1:$4</definedName>
  </definedNames>
  <calcPr calcId="124519"/>
</workbook>
</file>

<file path=xl/calcChain.xml><?xml version="1.0" encoding="utf-8"?>
<calcChain xmlns="http://schemas.openxmlformats.org/spreadsheetml/2006/main">
  <c r="X137" i="4"/>
  <c r="U137"/>
  <c r="R137"/>
  <c r="O137"/>
  <c r="L137"/>
  <c r="I137"/>
  <c r="F137"/>
  <c r="X116"/>
  <c r="U116"/>
  <c r="R116"/>
  <c r="O116"/>
  <c r="L116"/>
  <c r="I116"/>
  <c r="F116"/>
  <c r="X52"/>
  <c r="U52"/>
  <c r="R52"/>
  <c r="O52"/>
  <c r="L52"/>
  <c r="I52"/>
  <c r="F52"/>
  <c r="X44"/>
  <c r="U44"/>
  <c r="R44"/>
  <c r="O44"/>
  <c r="L44"/>
  <c r="I44"/>
  <c r="F44"/>
  <c r="P44"/>
  <c r="Q44"/>
  <c r="S44"/>
  <c r="T44"/>
  <c r="V44"/>
  <c r="W44"/>
  <c r="E44"/>
  <c r="G44"/>
  <c r="H44"/>
  <c r="J44"/>
  <c r="K44"/>
  <c r="M44"/>
  <c r="N44"/>
  <c r="D44"/>
  <c r="X20"/>
  <c r="U20"/>
  <c r="R20"/>
  <c r="O20"/>
  <c r="L20"/>
  <c r="I20"/>
  <c r="F20"/>
  <c r="X15"/>
  <c r="U15"/>
  <c r="R15"/>
  <c r="O15"/>
  <c r="L15"/>
  <c r="I15"/>
  <c r="F15"/>
  <c r="E15"/>
  <c r="G15"/>
  <c r="H15"/>
  <c r="J15"/>
  <c r="K15"/>
  <c r="M15"/>
  <c r="N15"/>
  <c r="P15"/>
  <c r="Q15"/>
  <c r="S15"/>
  <c r="T15"/>
  <c r="V15"/>
  <c r="W15"/>
  <c r="D15"/>
  <c r="X116" i="1"/>
  <c r="U116"/>
  <c r="R116"/>
  <c r="O116"/>
  <c r="L116"/>
  <c r="I116"/>
  <c r="F116"/>
  <c r="X52"/>
  <c r="U52"/>
  <c r="R52"/>
  <c r="O52"/>
  <c r="L52"/>
  <c r="I52"/>
  <c r="F52"/>
  <c r="X20"/>
  <c r="U20"/>
  <c r="R20"/>
  <c r="O20"/>
  <c r="L20"/>
  <c r="I20"/>
  <c r="F20"/>
  <c r="X15"/>
  <c r="U15"/>
  <c r="R15"/>
  <c r="O15"/>
  <c r="L15"/>
  <c r="I15"/>
  <c r="F15"/>
  <c r="X137"/>
  <c r="U137"/>
  <c r="R137"/>
  <c r="O137"/>
  <c r="L137"/>
  <c r="I137"/>
  <c r="F137"/>
  <c r="E15"/>
  <c r="G15"/>
  <c r="H15"/>
  <c r="J15"/>
  <c r="K15"/>
  <c r="M15"/>
  <c r="N15"/>
  <c r="P15"/>
  <c r="Q15"/>
  <c r="S15"/>
  <c r="T15"/>
  <c r="V15"/>
  <c r="W15"/>
  <c r="D15"/>
  <c r="E116" i="4"/>
  <c r="G116"/>
  <c r="H116"/>
  <c r="J116"/>
  <c r="K116"/>
  <c r="M116"/>
  <c r="N116"/>
  <c r="P116"/>
  <c r="Q116"/>
  <c r="S116"/>
  <c r="T116"/>
  <c r="V116"/>
  <c r="W116"/>
  <c r="D116"/>
  <c r="X115"/>
  <c r="U115"/>
  <c r="R115"/>
  <c r="O115"/>
  <c r="L115"/>
  <c r="I115"/>
  <c r="F115"/>
  <c r="X114"/>
  <c r="U114"/>
  <c r="R114"/>
  <c r="O114"/>
  <c r="L114"/>
  <c r="I114"/>
  <c r="F114"/>
  <c r="X113"/>
  <c r="U113"/>
  <c r="R113"/>
  <c r="O113"/>
  <c r="L113"/>
  <c r="I113"/>
  <c r="F113"/>
  <c r="X112"/>
  <c r="U112"/>
  <c r="R112"/>
  <c r="O112"/>
  <c r="L112"/>
  <c r="I112"/>
  <c r="F112"/>
  <c r="X111"/>
  <c r="U111"/>
  <c r="R111"/>
  <c r="O111"/>
  <c r="L111"/>
  <c r="I111"/>
  <c r="F111"/>
  <c r="X110"/>
  <c r="U110"/>
  <c r="R110"/>
  <c r="O110"/>
  <c r="L110"/>
  <c r="I110"/>
  <c r="F110"/>
  <c r="X109"/>
  <c r="U109"/>
  <c r="R109"/>
  <c r="O109"/>
  <c r="L109"/>
  <c r="I109"/>
  <c r="F109"/>
  <c r="X108"/>
  <c r="U108"/>
  <c r="R108"/>
  <c r="O108"/>
  <c r="L108"/>
  <c r="I108"/>
  <c r="F108"/>
  <c r="X107"/>
  <c r="U107"/>
  <c r="R107"/>
  <c r="O107"/>
  <c r="L107"/>
  <c r="I107"/>
  <c r="F107"/>
  <c r="E116" i="1"/>
  <c r="G116"/>
  <c r="H116"/>
  <c r="J116"/>
  <c r="K116"/>
  <c r="M116"/>
  <c r="N116"/>
  <c r="P116"/>
  <c r="Q116"/>
  <c r="S116"/>
  <c r="T116"/>
  <c r="V116"/>
  <c r="W116"/>
  <c r="D116"/>
  <c r="X115"/>
  <c r="U115"/>
  <c r="R115"/>
  <c r="O115"/>
  <c r="L115"/>
  <c r="I115"/>
  <c r="F115"/>
  <c r="X114"/>
  <c r="U114"/>
  <c r="R114"/>
  <c r="O114"/>
  <c r="L114"/>
  <c r="I114"/>
  <c r="F114"/>
  <c r="X113"/>
  <c r="U113"/>
  <c r="R113"/>
  <c r="O113"/>
  <c r="L113"/>
  <c r="I113"/>
  <c r="F113"/>
  <c r="X112"/>
  <c r="U112"/>
  <c r="R112"/>
  <c r="O112"/>
  <c r="L112"/>
  <c r="I112"/>
  <c r="F112"/>
  <c r="X111"/>
  <c r="U111"/>
  <c r="R111"/>
  <c r="O111"/>
  <c r="L111"/>
  <c r="I111"/>
  <c r="F111"/>
  <c r="X110"/>
  <c r="U110"/>
  <c r="R110"/>
  <c r="O110"/>
  <c r="L110"/>
  <c r="I110"/>
  <c r="F110"/>
  <c r="X109"/>
  <c r="U109"/>
  <c r="R109"/>
  <c r="O109"/>
  <c r="L109"/>
  <c r="I109"/>
  <c r="F109"/>
  <c r="X108"/>
  <c r="U108"/>
  <c r="R108"/>
  <c r="O108"/>
  <c r="L108"/>
  <c r="I108"/>
  <c r="F108"/>
  <c r="X107"/>
  <c r="U107"/>
  <c r="R107"/>
  <c r="O107"/>
  <c r="L107"/>
  <c r="I107"/>
  <c r="F107"/>
  <c r="X38" i="4"/>
  <c r="X38" i="1"/>
  <c r="L38"/>
  <c r="X42" i="4"/>
  <c r="U42"/>
  <c r="R42"/>
  <c r="O42"/>
  <c r="L42"/>
  <c r="I42"/>
  <c r="F42"/>
  <c r="X42" i="1"/>
  <c r="U42"/>
  <c r="R42"/>
  <c r="O42"/>
  <c r="L42"/>
  <c r="I42"/>
  <c r="F42"/>
  <c r="X41" i="4"/>
  <c r="U41"/>
  <c r="R41"/>
  <c r="O41"/>
  <c r="L41"/>
  <c r="I41"/>
  <c r="F41"/>
  <c r="X40"/>
  <c r="U40"/>
  <c r="R40"/>
  <c r="O40"/>
  <c r="L40"/>
  <c r="I40"/>
  <c r="F40"/>
  <c r="X37"/>
  <c r="U37"/>
  <c r="R37"/>
  <c r="O37"/>
  <c r="L37"/>
  <c r="I37"/>
  <c r="F37"/>
  <c r="X36"/>
  <c r="U36"/>
  <c r="R36"/>
  <c r="O36"/>
  <c r="L36"/>
  <c r="I36"/>
  <c r="F36"/>
  <c r="X35"/>
  <c r="U35"/>
  <c r="R35"/>
  <c r="O35"/>
  <c r="L35"/>
  <c r="I35"/>
  <c r="F35"/>
  <c r="X34"/>
  <c r="U34"/>
  <c r="R34"/>
  <c r="O34"/>
  <c r="L34"/>
  <c r="I34"/>
  <c r="F34"/>
  <c r="X33"/>
  <c r="U33"/>
  <c r="R33"/>
  <c r="O33"/>
  <c r="L33"/>
  <c r="I33"/>
  <c r="F33"/>
  <c r="W44" i="1"/>
  <c r="V44"/>
  <c r="T44"/>
  <c r="U44" s="1"/>
  <c r="S44"/>
  <c r="Q44"/>
  <c r="P44"/>
  <c r="N44"/>
  <c r="O44" s="1"/>
  <c r="M44"/>
  <c r="K44"/>
  <c r="J44"/>
  <c r="H44"/>
  <c r="G44"/>
  <c r="E44"/>
  <c r="D44"/>
  <c r="X43"/>
  <c r="U43"/>
  <c r="R43"/>
  <c r="O43"/>
  <c r="L43"/>
  <c r="I43"/>
  <c r="F43"/>
  <c r="X41"/>
  <c r="U41"/>
  <c r="R41"/>
  <c r="O41"/>
  <c r="L41"/>
  <c r="I41"/>
  <c r="F41"/>
  <c r="X40"/>
  <c r="U40"/>
  <c r="R40"/>
  <c r="O40"/>
  <c r="L40"/>
  <c r="I40"/>
  <c r="F40"/>
  <c r="X37"/>
  <c r="U37"/>
  <c r="R37"/>
  <c r="O37"/>
  <c r="L37"/>
  <c r="I37"/>
  <c r="F37"/>
  <c r="X36"/>
  <c r="U36"/>
  <c r="R36"/>
  <c r="O36"/>
  <c r="L36"/>
  <c r="I36"/>
  <c r="F36"/>
  <c r="X35"/>
  <c r="U35"/>
  <c r="R35"/>
  <c r="O35"/>
  <c r="L35"/>
  <c r="I35"/>
  <c r="F35"/>
  <c r="X34"/>
  <c r="U34"/>
  <c r="R34"/>
  <c r="O34"/>
  <c r="L34"/>
  <c r="I34"/>
  <c r="F34"/>
  <c r="X33"/>
  <c r="U33"/>
  <c r="R33"/>
  <c r="O33"/>
  <c r="L33"/>
  <c r="I33"/>
  <c r="F33"/>
  <c r="W77" i="4"/>
  <c r="X77" s="1"/>
  <c r="V77"/>
  <c r="T77"/>
  <c r="S77"/>
  <c r="U77" s="1"/>
  <c r="R77"/>
  <c r="Q77"/>
  <c r="P77"/>
  <c r="O77"/>
  <c r="N77"/>
  <c r="M77"/>
  <c r="K77"/>
  <c r="L77" s="1"/>
  <c r="J77"/>
  <c r="H77"/>
  <c r="G77"/>
  <c r="I77" s="1"/>
  <c r="F77"/>
  <c r="E77"/>
  <c r="D77"/>
  <c r="X76"/>
  <c r="U76"/>
  <c r="R76"/>
  <c r="O76"/>
  <c r="L76"/>
  <c r="I76"/>
  <c r="F76"/>
  <c r="X75"/>
  <c r="U75"/>
  <c r="R75"/>
  <c r="O75"/>
  <c r="L75"/>
  <c r="I75"/>
  <c r="F75"/>
  <c r="X74"/>
  <c r="U74"/>
  <c r="R74"/>
  <c r="O74"/>
  <c r="L74"/>
  <c r="I74"/>
  <c r="F74"/>
  <c r="X73"/>
  <c r="U73"/>
  <c r="R73"/>
  <c r="O73"/>
  <c r="L73"/>
  <c r="I73"/>
  <c r="F73"/>
  <c r="X72"/>
  <c r="U72"/>
  <c r="R72"/>
  <c r="O72"/>
  <c r="L72"/>
  <c r="I72"/>
  <c r="F72"/>
  <c r="W77" i="1"/>
  <c r="X77" s="1"/>
  <c r="V77"/>
  <c r="T77"/>
  <c r="S77"/>
  <c r="U77" s="1"/>
  <c r="R77"/>
  <c r="Q77"/>
  <c r="P77"/>
  <c r="N77"/>
  <c r="O77" s="1"/>
  <c r="M77"/>
  <c r="K77"/>
  <c r="L77" s="1"/>
  <c r="J77"/>
  <c r="H77"/>
  <c r="G77"/>
  <c r="I77" s="1"/>
  <c r="F77"/>
  <c r="E77"/>
  <c r="D77"/>
  <c r="X76"/>
  <c r="U76"/>
  <c r="R76"/>
  <c r="O76"/>
  <c r="L76"/>
  <c r="I76"/>
  <c r="F76"/>
  <c r="X75"/>
  <c r="U75"/>
  <c r="R75"/>
  <c r="O75"/>
  <c r="L75"/>
  <c r="I75"/>
  <c r="F75"/>
  <c r="X74"/>
  <c r="U74"/>
  <c r="R74"/>
  <c r="O74"/>
  <c r="L74"/>
  <c r="I74"/>
  <c r="F74"/>
  <c r="X73"/>
  <c r="U73"/>
  <c r="R73"/>
  <c r="O73"/>
  <c r="L73"/>
  <c r="I73"/>
  <c r="F73"/>
  <c r="X72"/>
  <c r="U72"/>
  <c r="R72"/>
  <c r="O72"/>
  <c r="L72"/>
  <c r="I72"/>
  <c r="F72"/>
  <c r="T70" i="4"/>
  <c r="U70" s="1"/>
  <c r="S70"/>
  <c r="Q70"/>
  <c r="R70" s="1"/>
  <c r="P70"/>
  <c r="O70"/>
  <c r="N70"/>
  <c r="M70"/>
  <c r="L70"/>
  <c r="K70"/>
  <c r="J70"/>
  <c r="H70"/>
  <c r="I70" s="1"/>
  <c r="G70"/>
  <c r="E70"/>
  <c r="F70" s="1"/>
  <c r="X70" s="1"/>
  <c r="D70"/>
  <c r="V70" s="1"/>
  <c r="W69"/>
  <c r="V69"/>
  <c r="U69"/>
  <c r="R69"/>
  <c r="O69"/>
  <c r="L69"/>
  <c r="I69"/>
  <c r="F69"/>
  <c r="X69" s="1"/>
  <c r="W68"/>
  <c r="V68"/>
  <c r="U68"/>
  <c r="R68"/>
  <c r="O68"/>
  <c r="L68"/>
  <c r="I68"/>
  <c r="F68"/>
  <c r="X68" s="1"/>
  <c r="W67"/>
  <c r="V67"/>
  <c r="U67"/>
  <c r="R67"/>
  <c r="O67"/>
  <c r="L67"/>
  <c r="I67"/>
  <c r="F67"/>
  <c r="X67" s="1"/>
  <c r="W66"/>
  <c r="V66"/>
  <c r="U66"/>
  <c r="R66"/>
  <c r="O66"/>
  <c r="L66"/>
  <c r="I66"/>
  <c r="F66"/>
  <c r="X66" s="1"/>
  <c r="W65"/>
  <c r="V65"/>
  <c r="U65"/>
  <c r="R65"/>
  <c r="O65"/>
  <c r="L65"/>
  <c r="I65"/>
  <c r="F65"/>
  <c r="X65" s="1"/>
  <c r="W64"/>
  <c r="V64"/>
  <c r="U64"/>
  <c r="R64"/>
  <c r="O64"/>
  <c r="L64"/>
  <c r="I64"/>
  <c r="F64"/>
  <c r="X64" s="1"/>
  <c r="W63"/>
  <c r="V63"/>
  <c r="U63"/>
  <c r="R63"/>
  <c r="O63"/>
  <c r="L63"/>
  <c r="I63"/>
  <c r="F63"/>
  <c r="X63" s="1"/>
  <c r="W62"/>
  <c r="V62"/>
  <c r="U62"/>
  <c r="R62"/>
  <c r="O62"/>
  <c r="L62"/>
  <c r="I62"/>
  <c r="F62"/>
  <c r="X62" s="1"/>
  <c r="W61"/>
  <c r="V61"/>
  <c r="U61"/>
  <c r="R61"/>
  <c r="O61"/>
  <c r="L61"/>
  <c r="I61"/>
  <c r="F61"/>
  <c r="X61" s="1"/>
  <c r="W60"/>
  <c r="V60"/>
  <c r="U60"/>
  <c r="R60"/>
  <c r="O60"/>
  <c r="L60"/>
  <c r="I60"/>
  <c r="F60"/>
  <c r="X60" s="1"/>
  <c r="W59"/>
  <c r="V59"/>
  <c r="U59"/>
  <c r="R59"/>
  <c r="O59"/>
  <c r="L59"/>
  <c r="I59"/>
  <c r="F59"/>
  <c r="X59" s="1"/>
  <c r="W58"/>
  <c r="V58"/>
  <c r="U58"/>
  <c r="R58"/>
  <c r="O58"/>
  <c r="L58"/>
  <c r="I58"/>
  <c r="F58"/>
  <c r="X58" s="1"/>
  <c r="W57"/>
  <c r="V57"/>
  <c r="U57"/>
  <c r="R57"/>
  <c r="O57"/>
  <c r="L57"/>
  <c r="I57"/>
  <c r="F57"/>
  <c r="X57" s="1"/>
  <c r="W56"/>
  <c r="V56"/>
  <c r="U56"/>
  <c r="R56"/>
  <c r="O56"/>
  <c r="L56"/>
  <c r="I56"/>
  <c r="F56"/>
  <c r="X56" s="1"/>
  <c r="W55"/>
  <c r="V55"/>
  <c r="U55"/>
  <c r="R55"/>
  <c r="O55"/>
  <c r="L55"/>
  <c r="I55"/>
  <c r="F55"/>
  <c r="X55" s="1"/>
  <c r="W54"/>
  <c r="V54"/>
  <c r="U54"/>
  <c r="R54"/>
  <c r="O54"/>
  <c r="L54"/>
  <c r="I54"/>
  <c r="F54"/>
  <c r="X54" s="1"/>
  <c r="T70" i="1"/>
  <c r="U70" s="1"/>
  <c r="S70"/>
  <c r="R70"/>
  <c r="Q70"/>
  <c r="P70"/>
  <c r="O70"/>
  <c r="N70"/>
  <c r="M70"/>
  <c r="K70"/>
  <c r="L70" s="1"/>
  <c r="J70"/>
  <c r="H70"/>
  <c r="I70" s="1"/>
  <c r="G70"/>
  <c r="V70" s="1"/>
  <c r="F70"/>
  <c r="E70"/>
  <c r="D70"/>
  <c r="X69"/>
  <c r="W69"/>
  <c r="V69"/>
  <c r="U69"/>
  <c r="R69"/>
  <c r="O69"/>
  <c r="L69"/>
  <c r="I69"/>
  <c r="F69"/>
  <c r="X68"/>
  <c r="W68"/>
  <c r="V68"/>
  <c r="U68"/>
  <c r="R68"/>
  <c r="O68"/>
  <c r="L68"/>
  <c r="I68"/>
  <c r="F68"/>
  <c r="W67"/>
  <c r="X67" s="1"/>
  <c r="V67"/>
  <c r="U67"/>
  <c r="R67"/>
  <c r="O67"/>
  <c r="L67"/>
  <c r="I67"/>
  <c r="F67"/>
  <c r="W66"/>
  <c r="X66" s="1"/>
  <c r="V66"/>
  <c r="U66"/>
  <c r="R66"/>
  <c r="O66"/>
  <c r="L66"/>
  <c r="I66"/>
  <c r="F66"/>
  <c r="X65"/>
  <c r="W65"/>
  <c r="V65"/>
  <c r="U65"/>
  <c r="R65"/>
  <c r="O65"/>
  <c r="L65"/>
  <c r="I65"/>
  <c r="F65"/>
  <c r="X64"/>
  <c r="W64"/>
  <c r="V64"/>
  <c r="U64"/>
  <c r="R64"/>
  <c r="O64"/>
  <c r="L64"/>
  <c r="I64"/>
  <c r="F64"/>
  <c r="W63"/>
  <c r="X63" s="1"/>
  <c r="V63"/>
  <c r="U63"/>
  <c r="R63"/>
  <c r="O63"/>
  <c r="L63"/>
  <c r="I63"/>
  <c r="F63"/>
  <c r="W62"/>
  <c r="X62" s="1"/>
  <c r="V62"/>
  <c r="U62"/>
  <c r="R62"/>
  <c r="O62"/>
  <c r="L62"/>
  <c r="I62"/>
  <c r="F62"/>
  <c r="X61"/>
  <c r="W61"/>
  <c r="V61"/>
  <c r="U61"/>
  <c r="R61"/>
  <c r="O61"/>
  <c r="L61"/>
  <c r="I61"/>
  <c r="F61"/>
  <c r="X60"/>
  <c r="W60"/>
  <c r="V60"/>
  <c r="U60"/>
  <c r="R60"/>
  <c r="O60"/>
  <c r="L60"/>
  <c r="I60"/>
  <c r="F60"/>
  <c r="W59"/>
  <c r="X59" s="1"/>
  <c r="V59"/>
  <c r="U59"/>
  <c r="R59"/>
  <c r="O59"/>
  <c r="L59"/>
  <c r="I59"/>
  <c r="F59"/>
  <c r="W58"/>
  <c r="X58" s="1"/>
  <c r="V58"/>
  <c r="U58"/>
  <c r="R58"/>
  <c r="O58"/>
  <c r="L58"/>
  <c r="I58"/>
  <c r="F58"/>
  <c r="X57"/>
  <c r="W57"/>
  <c r="V57"/>
  <c r="U57"/>
  <c r="R57"/>
  <c r="O57"/>
  <c r="L57"/>
  <c r="I57"/>
  <c r="F57"/>
  <c r="X56"/>
  <c r="W56"/>
  <c r="V56"/>
  <c r="U56"/>
  <c r="R56"/>
  <c r="O56"/>
  <c r="L56"/>
  <c r="I56"/>
  <c r="F56"/>
  <c r="W55"/>
  <c r="X55" s="1"/>
  <c r="V55"/>
  <c r="U55"/>
  <c r="R55"/>
  <c r="O55"/>
  <c r="L55"/>
  <c r="I55"/>
  <c r="F55"/>
  <c r="W54"/>
  <c r="V54"/>
  <c r="U54"/>
  <c r="R54"/>
  <c r="O54"/>
  <c r="L54"/>
  <c r="I54"/>
  <c r="F54"/>
  <c r="X54" s="1"/>
  <c r="I44" l="1"/>
  <c r="L44"/>
  <c r="R44"/>
  <c r="F44"/>
  <c r="X44"/>
  <c r="W70" i="4"/>
  <c r="W70" i="1"/>
  <c r="X70" s="1"/>
  <c r="W105" i="4"/>
  <c r="X105" s="1"/>
  <c r="V105"/>
  <c r="S105"/>
  <c r="R105"/>
  <c r="Q105"/>
  <c r="P105"/>
  <c r="M105"/>
  <c r="K105"/>
  <c r="L105" s="1"/>
  <c r="J105"/>
  <c r="G105"/>
  <c r="D105"/>
  <c r="X104"/>
  <c r="U104"/>
  <c r="R104"/>
  <c r="O104"/>
  <c r="L104"/>
  <c r="I104"/>
  <c r="F104"/>
  <c r="X103"/>
  <c r="U103"/>
  <c r="T103"/>
  <c r="T105" s="1"/>
  <c r="U105" s="1"/>
  <c r="R103"/>
  <c r="N103"/>
  <c r="O103" s="1"/>
  <c r="L103"/>
  <c r="K103"/>
  <c r="H103"/>
  <c r="H105" s="1"/>
  <c r="I105" s="1"/>
  <c r="F103"/>
  <c r="E103"/>
  <c r="E105" s="1"/>
  <c r="F105" s="1"/>
  <c r="X102"/>
  <c r="U102"/>
  <c r="R102"/>
  <c r="O102"/>
  <c r="L102"/>
  <c r="I102"/>
  <c r="F102"/>
  <c r="X101"/>
  <c r="U101"/>
  <c r="R101"/>
  <c r="O101"/>
  <c r="L101"/>
  <c r="I101"/>
  <c r="F101"/>
  <c r="X100"/>
  <c r="U100"/>
  <c r="R100"/>
  <c r="O100"/>
  <c r="L100"/>
  <c r="I100"/>
  <c r="F100"/>
  <c r="X99"/>
  <c r="U99"/>
  <c r="R99"/>
  <c r="O99"/>
  <c r="L99"/>
  <c r="I99"/>
  <c r="F99"/>
  <c r="W105" i="1"/>
  <c r="X105" s="1"/>
  <c r="V105"/>
  <c r="T105"/>
  <c r="S105"/>
  <c r="U105" s="1"/>
  <c r="R105"/>
  <c r="Q105"/>
  <c r="P105"/>
  <c r="O105"/>
  <c r="N105"/>
  <c r="M105"/>
  <c r="K105"/>
  <c r="L105" s="1"/>
  <c r="J105"/>
  <c r="H105"/>
  <c r="G105"/>
  <c r="I105" s="1"/>
  <c r="F105"/>
  <c r="E105"/>
  <c r="D105"/>
  <c r="X104"/>
  <c r="U104"/>
  <c r="R104"/>
  <c r="O104"/>
  <c r="L104"/>
  <c r="I104"/>
  <c r="F104"/>
  <c r="X103"/>
  <c r="U103"/>
  <c r="R103"/>
  <c r="O103"/>
  <c r="L103"/>
  <c r="I103"/>
  <c r="F103"/>
  <c r="X102"/>
  <c r="U102"/>
  <c r="R102"/>
  <c r="O102"/>
  <c r="L102"/>
  <c r="I102"/>
  <c r="F102"/>
  <c r="X101"/>
  <c r="U101"/>
  <c r="R101"/>
  <c r="O101"/>
  <c r="L101"/>
  <c r="I101"/>
  <c r="F101"/>
  <c r="X100"/>
  <c r="U100"/>
  <c r="R100"/>
  <c r="O100"/>
  <c r="L100"/>
  <c r="I100"/>
  <c r="F100"/>
  <c r="X99"/>
  <c r="U99"/>
  <c r="R99"/>
  <c r="O99"/>
  <c r="L99"/>
  <c r="I99"/>
  <c r="F99"/>
  <c r="N105" i="4" l="1"/>
  <c r="O105" s="1"/>
  <c r="I103"/>
  <c r="E52"/>
  <c r="G52"/>
  <c r="H52"/>
  <c r="J52"/>
  <c r="K52"/>
  <c r="M52"/>
  <c r="N52"/>
  <c r="P52"/>
  <c r="Q52"/>
  <c r="S52"/>
  <c r="T52"/>
  <c r="V52"/>
  <c r="W52"/>
  <c r="D52"/>
  <c r="W52" i="1"/>
  <c r="V52"/>
  <c r="T52"/>
  <c r="S52"/>
  <c r="Q52"/>
  <c r="P52"/>
  <c r="N52"/>
  <c r="M52"/>
  <c r="K52"/>
  <c r="J52"/>
  <c r="H52"/>
  <c r="G52"/>
  <c r="E52"/>
  <c r="D52"/>
  <c r="E20" i="4"/>
  <c r="G20"/>
  <c r="H20"/>
  <c r="J20"/>
  <c r="K20"/>
  <c r="M20"/>
  <c r="N20"/>
  <c r="P20"/>
  <c r="Q20"/>
  <c r="S20"/>
  <c r="T20"/>
  <c r="V20"/>
  <c r="W20"/>
  <c r="D20"/>
  <c r="E20" i="1"/>
  <c r="G20"/>
  <c r="H20"/>
  <c r="J20"/>
  <c r="K20"/>
  <c r="M20"/>
  <c r="N20"/>
  <c r="P20"/>
  <c r="Q20"/>
  <c r="S20"/>
  <c r="T20"/>
  <c r="V20"/>
  <c r="W20"/>
  <c r="D20"/>
  <c r="T31" i="4"/>
  <c r="Q31"/>
  <c r="N31"/>
  <c r="K31"/>
  <c r="H31"/>
  <c r="E31"/>
  <c r="D31"/>
  <c r="F31" s="1"/>
  <c r="W30"/>
  <c r="I30"/>
  <c r="G30"/>
  <c r="F30"/>
  <c r="W29"/>
  <c r="L29"/>
  <c r="J29"/>
  <c r="M29" s="1"/>
  <c r="I29"/>
  <c r="G29"/>
  <c r="F29"/>
  <c r="W28"/>
  <c r="I28"/>
  <c r="G28"/>
  <c r="F28"/>
  <c r="W27"/>
  <c r="L27"/>
  <c r="J27"/>
  <c r="M27" s="1"/>
  <c r="I27"/>
  <c r="G27"/>
  <c r="F27"/>
  <c r="W26"/>
  <c r="I26"/>
  <c r="G26"/>
  <c r="F26"/>
  <c r="W25"/>
  <c r="L25"/>
  <c r="J25"/>
  <c r="M25" s="1"/>
  <c r="I25"/>
  <c r="G25"/>
  <c r="F25"/>
  <c r="W24"/>
  <c r="I24"/>
  <c r="G24"/>
  <c r="F24"/>
  <c r="W23"/>
  <c r="L23"/>
  <c r="J23"/>
  <c r="M23" s="1"/>
  <c r="I23"/>
  <c r="G23"/>
  <c r="F23"/>
  <c r="W22"/>
  <c r="I22"/>
  <c r="G22"/>
  <c r="F22"/>
  <c r="T31" i="1"/>
  <c r="Q31"/>
  <c r="N31"/>
  <c r="K31"/>
  <c r="H31"/>
  <c r="F31"/>
  <c r="E31"/>
  <c r="D31"/>
  <c r="W30"/>
  <c r="L30"/>
  <c r="J30"/>
  <c r="M30" s="1"/>
  <c r="I30"/>
  <c r="G30"/>
  <c r="F30"/>
  <c r="W29"/>
  <c r="I29"/>
  <c r="G29"/>
  <c r="F29"/>
  <c r="W28"/>
  <c r="L28"/>
  <c r="J28"/>
  <c r="M28" s="1"/>
  <c r="I28"/>
  <c r="G28"/>
  <c r="F28"/>
  <c r="W27"/>
  <c r="I27"/>
  <c r="G27"/>
  <c r="F27"/>
  <c r="W26"/>
  <c r="L26"/>
  <c r="J26"/>
  <c r="M26" s="1"/>
  <c r="I26"/>
  <c r="G26"/>
  <c r="F26"/>
  <c r="W25"/>
  <c r="I25"/>
  <c r="G25"/>
  <c r="F25"/>
  <c r="W24"/>
  <c r="L24"/>
  <c r="J24"/>
  <c r="M24" s="1"/>
  <c r="I24"/>
  <c r="G24"/>
  <c r="F24"/>
  <c r="W23"/>
  <c r="I23"/>
  <c r="G23"/>
  <c r="F23"/>
  <c r="W22"/>
  <c r="W31" s="1"/>
  <c r="L22"/>
  <c r="J22"/>
  <c r="M22" s="1"/>
  <c r="I22"/>
  <c r="G22"/>
  <c r="G31" s="1"/>
  <c r="I31" s="1"/>
  <c r="F22"/>
  <c r="O25" i="4" l="1"/>
  <c r="P25"/>
  <c r="O29"/>
  <c r="P29"/>
  <c r="O23"/>
  <c r="P23"/>
  <c r="O27"/>
  <c r="P27"/>
  <c r="I31"/>
  <c r="G31"/>
  <c r="W31"/>
  <c r="J22"/>
  <c r="J24"/>
  <c r="J26"/>
  <c r="J28"/>
  <c r="J30"/>
  <c r="O24" i="1"/>
  <c r="P24"/>
  <c r="O28"/>
  <c r="P28"/>
  <c r="O22"/>
  <c r="P22"/>
  <c r="P26"/>
  <c r="O26"/>
  <c r="O30"/>
  <c r="P30"/>
  <c r="J23"/>
  <c r="J25"/>
  <c r="J27"/>
  <c r="J29"/>
  <c r="L28" i="4" l="1"/>
  <c r="M28"/>
  <c r="L30"/>
  <c r="M30"/>
  <c r="J31"/>
  <c r="L31" s="1"/>
  <c r="L22"/>
  <c r="M22"/>
  <c r="S23"/>
  <c r="U23" s="1"/>
  <c r="R23"/>
  <c r="S25"/>
  <c r="R25"/>
  <c r="L24"/>
  <c r="M24"/>
  <c r="L26"/>
  <c r="M26"/>
  <c r="S27"/>
  <c r="R27"/>
  <c r="S29"/>
  <c r="R29"/>
  <c r="V23"/>
  <c r="X23" s="1"/>
  <c r="S26" i="1"/>
  <c r="U26" s="1"/>
  <c r="R26"/>
  <c r="S28"/>
  <c r="U28" s="1"/>
  <c r="R28"/>
  <c r="M25"/>
  <c r="L25"/>
  <c r="L27"/>
  <c r="M27"/>
  <c r="S24"/>
  <c r="R24"/>
  <c r="M29"/>
  <c r="L29"/>
  <c r="S30"/>
  <c r="R30"/>
  <c r="S22"/>
  <c r="R22"/>
  <c r="V28"/>
  <c r="X28" s="1"/>
  <c r="V26"/>
  <c r="X26" s="1"/>
  <c r="L23"/>
  <c r="M23"/>
  <c r="J31"/>
  <c r="L31" s="1"/>
  <c r="P24" i="4" l="1"/>
  <c r="O24"/>
  <c r="U29"/>
  <c r="V29"/>
  <c r="X29" s="1"/>
  <c r="U25"/>
  <c r="V25"/>
  <c r="X25" s="1"/>
  <c r="P28"/>
  <c r="O28"/>
  <c r="P26"/>
  <c r="O26"/>
  <c r="M31"/>
  <c r="O31" s="1"/>
  <c r="P22"/>
  <c r="O22"/>
  <c r="U27"/>
  <c r="V27"/>
  <c r="X27" s="1"/>
  <c r="P30"/>
  <c r="O30"/>
  <c r="U22" i="1"/>
  <c r="V22"/>
  <c r="P29"/>
  <c r="O29"/>
  <c r="P23"/>
  <c r="O23"/>
  <c r="M31"/>
  <c r="O31" s="1"/>
  <c r="P27"/>
  <c r="O27"/>
  <c r="U30"/>
  <c r="V30"/>
  <c r="X30" s="1"/>
  <c r="U24"/>
  <c r="V24"/>
  <c r="X24" s="1"/>
  <c r="P25"/>
  <c r="O25"/>
  <c r="R30" i="4" l="1"/>
  <c r="S30"/>
  <c r="U30" s="1"/>
  <c r="R22"/>
  <c r="S22"/>
  <c r="P31"/>
  <c r="R31" s="1"/>
  <c r="R26"/>
  <c r="S26"/>
  <c r="U26" s="1"/>
  <c r="R24"/>
  <c r="S24"/>
  <c r="U24" s="1"/>
  <c r="R28"/>
  <c r="S28"/>
  <c r="U28" s="1"/>
  <c r="S27" i="1"/>
  <c r="R27"/>
  <c r="R23"/>
  <c r="S23"/>
  <c r="P31"/>
  <c r="R31" s="1"/>
  <c r="R25"/>
  <c r="S25"/>
  <c r="U25" s="1"/>
  <c r="X22"/>
  <c r="R29"/>
  <c r="S29"/>
  <c r="S31" i="4" l="1"/>
  <c r="U31" s="1"/>
  <c r="U22"/>
  <c r="V28"/>
  <c r="X28" s="1"/>
  <c r="V22"/>
  <c r="V30"/>
  <c r="X30" s="1"/>
  <c r="V26"/>
  <c r="X26" s="1"/>
  <c r="V24"/>
  <c r="X24" s="1"/>
  <c r="U29" i="1"/>
  <c r="V29"/>
  <c r="X29" s="1"/>
  <c r="U23"/>
  <c r="S31"/>
  <c r="U31" s="1"/>
  <c r="U27"/>
  <c r="V27"/>
  <c r="X27" s="1"/>
  <c r="V25"/>
  <c r="X25" s="1"/>
  <c r="V23"/>
  <c r="V31" i="4" l="1"/>
  <c r="X31" s="1"/>
  <c r="X22"/>
  <c r="X23" i="1"/>
  <c r="V31"/>
  <c r="X31" s="1"/>
  <c r="W97" i="4"/>
  <c r="X97" s="1"/>
  <c r="V97"/>
  <c r="S97"/>
  <c r="P97"/>
  <c r="O97"/>
  <c r="N97"/>
  <c r="M97"/>
  <c r="K97"/>
  <c r="L97" s="1"/>
  <c r="J97"/>
  <c r="G97"/>
  <c r="X96"/>
  <c r="U96"/>
  <c r="R96"/>
  <c r="O96"/>
  <c r="L96"/>
  <c r="I96"/>
  <c r="F96"/>
  <c r="X95"/>
  <c r="U95"/>
  <c r="R95"/>
  <c r="O95"/>
  <c r="L95"/>
  <c r="I95"/>
  <c r="F95"/>
  <c r="X94"/>
  <c r="U94"/>
  <c r="R94"/>
  <c r="O94"/>
  <c r="L94"/>
  <c r="I94"/>
  <c r="F94"/>
  <c r="X93"/>
  <c r="U93"/>
  <c r="T93"/>
  <c r="T97" s="1"/>
  <c r="U97" s="1"/>
  <c r="R93"/>
  <c r="Q93"/>
  <c r="Q97" s="1"/>
  <c r="R97" s="1"/>
  <c r="O93"/>
  <c r="N93"/>
  <c r="L93"/>
  <c r="K93"/>
  <c r="I93"/>
  <c r="H93"/>
  <c r="F93"/>
  <c r="E93"/>
  <c r="E97" s="1"/>
  <c r="D93"/>
  <c r="X92"/>
  <c r="U92"/>
  <c r="R92"/>
  <c r="O92"/>
  <c r="L92"/>
  <c r="I92"/>
  <c r="F92"/>
  <c r="X91"/>
  <c r="U91"/>
  <c r="R91"/>
  <c r="O91"/>
  <c r="L91"/>
  <c r="K91"/>
  <c r="I91"/>
  <c r="H91"/>
  <c r="H97" s="1"/>
  <c r="I97" s="1"/>
  <c r="E91"/>
  <c r="D91"/>
  <c r="F91" s="1"/>
  <c r="X90"/>
  <c r="U90"/>
  <c r="R90"/>
  <c r="O90"/>
  <c r="L90"/>
  <c r="I90"/>
  <c r="F90"/>
  <c r="X97" i="1"/>
  <c r="W97"/>
  <c r="V97"/>
  <c r="T97"/>
  <c r="U97" s="1"/>
  <c r="S97"/>
  <c r="P97"/>
  <c r="M97"/>
  <c r="H97"/>
  <c r="I97" s="1"/>
  <c r="X96"/>
  <c r="U96"/>
  <c r="R96"/>
  <c r="O96"/>
  <c r="L96"/>
  <c r="I96"/>
  <c r="F96"/>
  <c r="X95"/>
  <c r="U95"/>
  <c r="R95"/>
  <c r="O95"/>
  <c r="L95"/>
  <c r="I95"/>
  <c r="D95"/>
  <c r="F95" s="1"/>
  <c r="X94"/>
  <c r="U94"/>
  <c r="R94"/>
  <c r="O94"/>
  <c r="L94"/>
  <c r="I94"/>
  <c r="F94"/>
  <c r="X93"/>
  <c r="U93"/>
  <c r="T93"/>
  <c r="Q93"/>
  <c r="R93" s="1"/>
  <c r="O93"/>
  <c r="N93"/>
  <c r="K93"/>
  <c r="L93" s="1"/>
  <c r="I93"/>
  <c r="H93"/>
  <c r="E93"/>
  <c r="E97" s="1"/>
  <c r="D93"/>
  <c r="D97" s="1"/>
  <c r="X92"/>
  <c r="U92"/>
  <c r="R92"/>
  <c r="O92"/>
  <c r="L92"/>
  <c r="I92"/>
  <c r="F92"/>
  <c r="X91"/>
  <c r="U91"/>
  <c r="T91"/>
  <c r="Q91"/>
  <c r="Q97" s="1"/>
  <c r="R97" s="1"/>
  <c r="O91"/>
  <c r="N91"/>
  <c r="N97" s="1"/>
  <c r="O97" s="1"/>
  <c r="K91"/>
  <c r="L91" s="1"/>
  <c r="J91"/>
  <c r="J97" s="1"/>
  <c r="H91"/>
  <c r="I91" s="1"/>
  <c r="G91"/>
  <c r="G97" s="1"/>
  <c r="F91"/>
  <c r="E91"/>
  <c r="D91"/>
  <c r="X90"/>
  <c r="U90"/>
  <c r="R90"/>
  <c r="O90"/>
  <c r="L90"/>
  <c r="I90"/>
  <c r="F90"/>
  <c r="E137"/>
  <c r="G137"/>
  <c r="H137"/>
  <c r="J137"/>
  <c r="K137"/>
  <c r="M137"/>
  <c r="N137"/>
  <c r="P137"/>
  <c r="Q137"/>
  <c r="S137"/>
  <c r="T137"/>
  <c r="V137"/>
  <c r="W137"/>
  <c r="D137"/>
  <c r="X136"/>
  <c r="U136"/>
  <c r="R136"/>
  <c r="O136"/>
  <c r="L136"/>
  <c r="I136"/>
  <c r="F136"/>
  <c r="X135"/>
  <c r="U135"/>
  <c r="R135"/>
  <c r="O135"/>
  <c r="L135"/>
  <c r="I135"/>
  <c r="F135"/>
  <c r="X134"/>
  <c r="U134"/>
  <c r="R134"/>
  <c r="O134"/>
  <c r="L134"/>
  <c r="I134"/>
  <c r="F134"/>
  <c r="X133"/>
  <c r="U133"/>
  <c r="R133"/>
  <c r="O133"/>
  <c r="L133"/>
  <c r="I133"/>
  <c r="F133"/>
  <c r="E137" i="4"/>
  <c r="G137"/>
  <c r="H137"/>
  <c r="J137"/>
  <c r="K137"/>
  <c r="M137"/>
  <c r="N137"/>
  <c r="P137"/>
  <c r="Q137"/>
  <c r="S137"/>
  <c r="T137"/>
  <c r="V137"/>
  <c r="W137"/>
  <c r="D137"/>
  <c r="X136"/>
  <c r="U136"/>
  <c r="R136"/>
  <c r="O136"/>
  <c r="L136"/>
  <c r="I136"/>
  <c r="F136"/>
  <c r="X135"/>
  <c r="U135"/>
  <c r="R135"/>
  <c r="O135"/>
  <c r="L135"/>
  <c r="I135"/>
  <c r="F135"/>
  <c r="X134"/>
  <c r="U134"/>
  <c r="R134"/>
  <c r="O134"/>
  <c r="L134"/>
  <c r="I134"/>
  <c r="F134"/>
  <c r="X133"/>
  <c r="U133"/>
  <c r="R133"/>
  <c r="O133"/>
  <c r="L133"/>
  <c r="I133"/>
  <c r="F133"/>
  <c r="W88"/>
  <c r="T88"/>
  <c r="S88"/>
  <c r="U88" s="1"/>
  <c r="R88"/>
  <c r="Q88"/>
  <c r="P88"/>
  <c r="O88"/>
  <c r="N88"/>
  <c r="M88"/>
  <c r="K88"/>
  <c r="L88" s="1"/>
  <c r="J88"/>
  <c r="H88"/>
  <c r="G88"/>
  <c r="I88" s="1"/>
  <c r="F88"/>
  <c r="E88"/>
  <c r="D88"/>
  <c r="X87"/>
  <c r="V87"/>
  <c r="U87"/>
  <c r="R87"/>
  <c r="O87"/>
  <c r="L87"/>
  <c r="I87"/>
  <c r="F87"/>
  <c r="X86"/>
  <c r="V86"/>
  <c r="U86"/>
  <c r="R86"/>
  <c r="O86"/>
  <c r="L86"/>
  <c r="I86"/>
  <c r="F86"/>
  <c r="X85"/>
  <c r="V85"/>
  <c r="U85"/>
  <c r="R85"/>
  <c r="O85"/>
  <c r="L85"/>
  <c r="I85"/>
  <c r="F85"/>
  <c r="X84"/>
  <c r="V84"/>
  <c r="U84"/>
  <c r="R84"/>
  <c r="O84"/>
  <c r="L84"/>
  <c r="I84"/>
  <c r="F84"/>
  <c r="X83"/>
  <c r="V83"/>
  <c r="U83"/>
  <c r="R83"/>
  <c r="O83"/>
  <c r="L83"/>
  <c r="I83"/>
  <c r="F83"/>
  <c r="X82"/>
  <c r="V82"/>
  <c r="U82"/>
  <c r="R82"/>
  <c r="O82"/>
  <c r="L82"/>
  <c r="I82"/>
  <c r="F82"/>
  <c r="X81"/>
  <c r="V81"/>
  <c r="U81"/>
  <c r="R81"/>
  <c r="O81"/>
  <c r="L81"/>
  <c r="I81"/>
  <c r="F81"/>
  <c r="X80"/>
  <c r="V80"/>
  <c r="U80"/>
  <c r="R80"/>
  <c r="O80"/>
  <c r="L80"/>
  <c r="I80"/>
  <c r="F80"/>
  <c r="X79"/>
  <c r="V79"/>
  <c r="V88" s="1"/>
  <c r="U79"/>
  <c r="R79"/>
  <c r="O79"/>
  <c r="L79"/>
  <c r="I79"/>
  <c r="F79"/>
  <c r="W88" i="1"/>
  <c r="T88"/>
  <c r="U88" s="1"/>
  <c r="S88"/>
  <c r="Q88"/>
  <c r="R88" s="1"/>
  <c r="P88"/>
  <c r="O88"/>
  <c r="N88"/>
  <c r="M88"/>
  <c r="L88"/>
  <c r="K88"/>
  <c r="J88"/>
  <c r="H88"/>
  <c r="I88" s="1"/>
  <c r="G88"/>
  <c r="E88"/>
  <c r="F88" s="1"/>
  <c r="D88"/>
  <c r="X87"/>
  <c r="V87"/>
  <c r="U87"/>
  <c r="R87"/>
  <c r="O87"/>
  <c r="L87"/>
  <c r="I87"/>
  <c r="F87"/>
  <c r="X86"/>
  <c r="V86"/>
  <c r="U86"/>
  <c r="R86"/>
  <c r="O86"/>
  <c r="L86"/>
  <c r="I86"/>
  <c r="F86"/>
  <c r="X85"/>
  <c r="V85"/>
  <c r="U85"/>
  <c r="R85"/>
  <c r="O85"/>
  <c r="L85"/>
  <c r="I85"/>
  <c r="F85"/>
  <c r="X84"/>
  <c r="V84"/>
  <c r="U84"/>
  <c r="R84"/>
  <c r="O84"/>
  <c r="L84"/>
  <c r="I84"/>
  <c r="F84"/>
  <c r="X83"/>
  <c r="V83"/>
  <c r="U83"/>
  <c r="R83"/>
  <c r="O83"/>
  <c r="L83"/>
  <c r="I83"/>
  <c r="F83"/>
  <c r="X82"/>
  <c r="V82"/>
  <c r="U82"/>
  <c r="R82"/>
  <c r="O82"/>
  <c r="L82"/>
  <c r="I82"/>
  <c r="F82"/>
  <c r="X81"/>
  <c r="V81"/>
  <c r="U81"/>
  <c r="R81"/>
  <c r="O81"/>
  <c r="L81"/>
  <c r="I81"/>
  <c r="F81"/>
  <c r="X80"/>
  <c r="V80"/>
  <c r="U80"/>
  <c r="R80"/>
  <c r="O80"/>
  <c r="L80"/>
  <c r="I80"/>
  <c r="F80"/>
  <c r="X79"/>
  <c r="V79"/>
  <c r="V88" s="1"/>
  <c r="X88" s="1"/>
  <c r="U79"/>
  <c r="R79"/>
  <c r="O79"/>
  <c r="L79"/>
  <c r="I79"/>
  <c r="F79"/>
  <c r="F97" i="4" l="1"/>
  <c r="D97"/>
  <c r="F97" i="1"/>
  <c r="K97"/>
  <c r="L97" s="1"/>
  <c r="F93"/>
  <c r="R91"/>
  <c r="X88" i="4"/>
  <c r="X128" l="1"/>
  <c r="W128"/>
  <c r="V128"/>
  <c r="T128"/>
  <c r="U128" s="1"/>
  <c r="S128"/>
  <c r="Q128"/>
  <c r="P128"/>
  <c r="R128" s="1"/>
  <c r="O128"/>
  <c r="N128"/>
  <c r="M128"/>
  <c r="L128"/>
  <c r="K128"/>
  <c r="J128"/>
  <c r="H128"/>
  <c r="I128" s="1"/>
  <c r="G128"/>
  <c r="E128"/>
  <c r="D128"/>
  <c r="F128" s="1"/>
  <c r="X127"/>
  <c r="U127"/>
  <c r="R127"/>
  <c r="O127"/>
  <c r="L127"/>
  <c r="I127"/>
  <c r="F127"/>
  <c r="X126"/>
  <c r="U126"/>
  <c r="R126"/>
  <c r="O126"/>
  <c r="L126"/>
  <c r="I126"/>
  <c r="F126"/>
  <c r="X125"/>
  <c r="U125"/>
  <c r="R125"/>
  <c r="O125"/>
  <c r="L125"/>
  <c r="I125"/>
  <c r="F125"/>
  <c r="X124"/>
  <c r="U124"/>
  <c r="R124"/>
  <c r="O124"/>
  <c r="L124"/>
  <c r="I124"/>
  <c r="F124"/>
  <c r="X123"/>
  <c r="U123"/>
  <c r="R123"/>
  <c r="O123"/>
  <c r="L123"/>
  <c r="I123"/>
  <c r="F123"/>
  <c r="X122"/>
  <c r="U122"/>
  <c r="R122"/>
  <c r="O122"/>
  <c r="L122"/>
  <c r="I122"/>
  <c r="F122"/>
  <c r="X121"/>
  <c r="U121"/>
  <c r="R121"/>
  <c r="O121"/>
  <c r="L121"/>
  <c r="I121"/>
  <c r="F121"/>
  <c r="X120"/>
  <c r="U120"/>
  <c r="R120"/>
  <c r="O120"/>
  <c r="L120"/>
  <c r="I120"/>
  <c r="F120"/>
  <c r="X119"/>
  <c r="U119"/>
  <c r="R119"/>
  <c r="O119"/>
  <c r="L119"/>
  <c r="I119"/>
  <c r="F119"/>
  <c r="X118"/>
  <c r="U118"/>
  <c r="R118"/>
  <c r="O118"/>
  <c r="L118"/>
  <c r="I118"/>
  <c r="F118"/>
  <c r="W128" i="1"/>
  <c r="X128" s="1"/>
  <c r="V128"/>
  <c r="T128"/>
  <c r="U128" s="1"/>
  <c r="S128"/>
  <c r="R128"/>
  <c r="Q128"/>
  <c r="P128"/>
  <c r="O128"/>
  <c r="N128"/>
  <c r="M128"/>
  <c r="K128"/>
  <c r="L128" s="1"/>
  <c r="J128"/>
  <c r="H128"/>
  <c r="I128" s="1"/>
  <c r="G128"/>
  <c r="F128"/>
  <c r="E128"/>
  <c r="D128"/>
  <c r="X127"/>
  <c r="U127"/>
  <c r="R127"/>
  <c r="O127"/>
  <c r="L127"/>
  <c r="I127"/>
  <c r="F127"/>
  <c r="X126"/>
  <c r="U126"/>
  <c r="R126"/>
  <c r="O126"/>
  <c r="L126"/>
  <c r="I126"/>
  <c r="F126"/>
  <c r="X125"/>
  <c r="U125"/>
  <c r="R125"/>
  <c r="O125"/>
  <c r="L125"/>
  <c r="I125"/>
  <c r="F125"/>
  <c r="X124"/>
  <c r="U124"/>
  <c r="R124"/>
  <c r="O124"/>
  <c r="L124"/>
  <c r="I124"/>
  <c r="F124"/>
  <c r="X123"/>
  <c r="U123"/>
  <c r="R123"/>
  <c r="O123"/>
  <c r="L123"/>
  <c r="I123"/>
  <c r="F123"/>
  <c r="X122"/>
  <c r="U122"/>
  <c r="R122"/>
  <c r="O122"/>
  <c r="L122"/>
  <c r="I122"/>
  <c r="F122"/>
  <c r="X121"/>
  <c r="U121"/>
  <c r="R121"/>
  <c r="O121"/>
  <c r="L121"/>
  <c r="I121"/>
  <c r="F121"/>
  <c r="X120"/>
  <c r="U120"/>
  <c r="R120"/>
  <c r="O120"/>
  <c r="L120"/>
  <c r="I120"/>
  <c r="F120"/>
  <c r="X119"/>
  <c r="U119"/>
  <c r="R119"/>
  <c r="O119"/>
  <c r="L119"/>
  <c r="I119"/>
  <c r="F119"/>
  <c r="X118"/>
  <c r="U118"/>
  <c r="R118"/>
  <c r="O118"/>
  <c r="L118"/>
  <c r="I118"/>
  <c r="F118"/>
</calcChain>
</file>

<file path=xl/sharedStrings.xml><?xml version="1.0" encoding="utf-8"?>
<sst xmlns="http://schemas.openxmlformats.org/spreadsheetml/2006/main" count="546" uniqueCount="138">
  <si>
    <t>S.No</t>
  </si>
  <si>
    <t xml:space="preserve">Name of the Mandal </t>
  </si>
  <si>
    <t>Name of the School</t>
  </si>
  <si>
    <t>Chandragiri</t>
  </si>
  <si>
    <t>B.N.R.M.Z.P.H.School, Thondawada</t>
  </si>
  <si>
    <t>ZPHS, Ithepallli</t>
  </si>
  <si>
    <t>ZPHS , Kongaravaripalli</t>
  </si>
  <si>
    <t>ZPHS, Narasingapuram</t>
  </si>
  <si>
    <t>ZPHS , Panapakam</t>
  </si>
  <si>
    <t>S.P.Z.P.G.H.S. Chandragiri</t>
  </si>
  <si>
    <t xml:space="preserve">G.H.S.( B ) , Chandragiri </t>
  </si>
  <si>
    <t>ZPHS, Kotala</t>
  </si>
  <si>
    <t>ZPHS , A.Rangampet</t>
  </si>
  <si>
    <t>Chinnagottigallu</t>
  </si>
  <si>
    <t>ZPHS , Rangannagarigadda</t>
  </si>
  <si>
    <t>ZPHS , Bhakarapet</t>
  </si>
  <si>
    <t>K.V.Palli</t>
  </si>
  <si>
    <t>ZPHS, Marella</t>
  </si>
  <si>
    <t>ZPHS, Vagalla</t>
  </si>
  <si>
    <t>ZPHS, K.V.Palli</t>
  </si>
  <si>
    <t>ZPHS , C.K.Reddigaripalli</t>
  </si>
  <si>
    <t>ZPHS , Sorakayalapet</t>
  </si>
  <si>
    <t>G.T.W.H.S. Peddathanda</t>
  </si>
  <si>
    <t>ZPHS, Cheenepalli</t>
  </si>
  <si>
    <t>ZPHS , Chinnakammapalli</t>
  </si>
  <si>
    <t xml:space="preserve">ZPHS , Kothapalli of Gyarampalli </t>
  </si>
  <si>
    <t>Tirupati ( R )</t>
  </si>
  <si>
    <t>ZPHS , M.R.Palli</t>
  </si>
  <si>
    <t xml:space="preserve">ZPHS , Cherlopalli </t>
  </si>
  <si>
    <t>ZPHS , Perumallapalli</t>
  </si>
  <si>
    <t>ZPHS , Tiruchanoor</t>
  </si>
  <si>
    <t>ZPHS , Dugrasamudram</t>
  </si>
  <si>
    <t xml:space="preserve">ZPHS , Mangalam Trends </t>
  </si>
  <si>
    <t>ZPHS , Padmavathi Puram</t>
  </si>
  <si>
    <t>ZPHS , Oteru</t>
  </si>
  <si>
    <t>ZPHS , M.M.Kandriga</t>
  </si>
  <si>
    <t>ZPHS , Mallamgunta</t>
  </si>
  <si>
    <t>ZPHS , S.N.Puram</t>
  </si>
  <si>
    <t>Pakala</t>
  </si>
  <si>
    <t xml:space="preserve">Govt. H.S. Pakala </t>
  </si>
  <si>
    <t>ZPHS , Gadanki</t>
  </si>
  <si>
    <t xml:space="preserve">ZPHS , Damalacheruvu </t>
  </si>
  <si>
    <t>ZPHS , Mogarala</t>
  </si>
  <si>
    <t>ZPHS , Obulachettyvaripalli</t>
  </si>
  <si>
    <t>ZPHS , K. Oddepalli</t>
  </si>
  <si>
    <t>Piler</t>
  </si>
  <si>
    <t xml:space="preserve">Govt., H.S. Piler </t>
  </si>
  <si>
    <t xml:space="preserve">ZP G.S., Piler </t>
  </si>
  <si>
    <t xml:space="preserve">ZPHS ( G ) , Kotapalli of Piler </t>
  </si>
  <si>
    <t xml:space="preserve">ZPHS ( B ) , Kotapalli of Piler </t>
  </si>
  <si>
    <t>ZPHS , Thalapula</t>
  </si>
  <si>
    <t xml:space="preserve">ZPHS , Urdu HS, Piler </t>
  </si>
  <si>
    <t>ZPHS , Sivaramapuram</t>
  </si>
  <si>
    <t>ZPHS , Piler ( Main )</t>
  </si>
  <si>
    <t>ZPHS , Enumulavaripalli</t>
  </si>
  <si>
    <t>ZPHS , Mellacheruvu</t>
  </si>
  <si>
    <t>ZPHS , Jangampalle</t>
  </si>
  <si>
    <t>ZPHS , Guderevupalli</t>
  </si>
  <si>
    <t>ZPHS , Bodumalluvaripalli</t>
  </si>
  <si>
    <t>ZPHS , Ontillu</t>
  </si>
  <si>
    <t>ZPHS , Mudupulavemula</t>
  </si>
  <si>
    <t>ZPHS , Regallu</t>
  </si>
  <si>
    <t>Pulicherla</t>
  </si>
  <si>
    <t>ZPHS , Pulicherla</t>
  </si>
  <si>
    <t>ZPHS , Kallur</t>
  </si>
  <si>
    <t>ZPHS , Kavetigaripalli</t>
  </si>
  <si>
    <t>ZPHS , Yellankivaripalli</t>
  </si>
  <si>
    <t>ZPHS , Mangalampeta</t>
  </si>
  <si>
    <t>R.C.Puram</t>
  </si>
  <si>
    <t xml:space="preserve">GHS , Kammapalli </t>
  </si>
  <si>
    <t xml:space="preserve">ZPHS , Kammakandriga </t>
  </si>
  <si>
    <t>ZPHS , K.K.V.Puram</t>
  </si>
  <si>
    <t>ZPHS , S.K.Palem</t>
  </si>
  <si>
    <t>ZPHS , Nethakuppam</t>
  </si>
  <si>
    <t>ZPHS , Kuppambadur</t>
  </si>
  <si>
    <t>ZPHS , N.R.Kammapalli</t>
  </si>
  <si>
    <t>ZPHS , Anupalli</t>
  </si>
  <si>
    <t>ZPHS , Paramala</t>
  </si>
  <si>
    <t>Renigunta</t>
  </si>
  <si>
    <t>ZPHS (B) , Renigunta</t>
  </si>
  <si>
    <t xml:space="preserve">ZPHS (G) , Renigunta </t>
  </si>
  <si>
    <t>ZPHS , Guthivaripalli</t>
  </si>
  <si>
    <t>ZPHS , Karakambadi</t>
  </si>
  <si>
    <t>ZPHS , Gajulamandyam</t>
  </si>
  <si>
    <t>ZPHS , R.Mallavaram</t>
  </si>
  <si>
    <t>ZPHS , Annasampalli</t>
  </si>
  <si>
    <t>Rompicherla</t>
  </si>
  <si>
    <t>ZPHS , Peddamallela</t>
  </si>
  <si>
    <t xml:space="preserve">ZPHS (U) , Rompicherla </t>
  </si>
  <si>
    <t>ZPHS , Bommaiahgaripalli</t>
  </si>
  <si>
    <t>ZPHS , Ganugachintha</t>
  </si>
  <si>
    <t xml:space="preserve">ZPHS (B) , Rompicherla </t>
  </si>
  <si>
    <t xml:space="preserve">ZPHS (G) , Rompicherla </t>
  </si>
  <si>
    <t>Tirupati ( U )</t>
  </si>
  <si>
    <t xml:space="preserve">Govt. GHS , Tirupati </t>
  </si>
  <si>
    <t xml:space="preserve">MGMHS , Tirupati </t>
  </si>
  <si>
    <t xml:space="preserve">SPJNM , High School </t>
  </si>
  <si>
    <t xml:space="preserve">MCHS , R.S.Mada , Tirupati </t>
  </si>
  <si>
    <t xml:space="preserve">MCHS , Malavyagi </t>
  </si>
  <si>
    <t>MCHS , Korlagunta</t>
  </si>
  <si>
    <t xml:space="preserve">TPPM High School </t>
  </si>
  <si>
    <t>MCHS , Doddapuram</t>
  </si>
  <si>
    <t>MCHS , T.V.Gunta</t>
  </si>
  <si>
    <t>Yerravaripalem</t>
  </si>
  <si>
    <t xml:space="preserve">ZPHS , Nerabailu </t>
  </si>
  <si>
    <t>ZPHS , V.R.Agraharam</t>
  </si>
  <si>
    <t>ZPHS , Chinthagunta</t>
  </si>
  <si>
    <t>ZPHS , Bodevandlapalli</t>
  </si>
  <si>
    <t>ZPHS , Kotakadapalli</t>
  </si>
  <si>
    <t>ZPHS , Pacharlavandlapalli</t>
  </si>
  <si>
    <t>ZPHS , Matlivandlapalli</t>
  </si>
  <si>
    <t>ZPHS , Reddivaripalli</t>
  </si>
  <si>
    <t>ZPHS , Usthikayalapenta</t>
  </si>
  <si>
    <t>ZPHS , Yerravaripalem</t>
  </si>
  <si>
    <t>Yerpedu</t>
  </si>
  <si>
    <t xml:space="preserve">ZPHS , Kandadu </t>
  </si>
  <si>
    <t>ZPHS , Pallam</t>
  </si>
  <si>
    <t>ZPHS , Yerpedu</t>
  </si>
  <si>
    <t>ZPHS , Papanaidupeta</t>
  </si>
  <si>
    <t>ZPHS , Panguru</t>
  </si>
  <si>
    <t xml:space="preserve">ZPHS , Bandarlapalli </t>
  </si>
  <si>
    <t>ZPHS , Munagalapalem</t>
  </si>
  <si>
    <t>Yerravari palem</t>
  </si>
  <si>
    <t>Chinnagotti gallu</t>
  </si>
  <si>
    <t>Appeared</t>
  </si>
  <si>
    <t>Passed</t>
  </si>
  <si>
    <t>Percentage</t>
  </si>
  <si>
    <t>TIRUPATI DIVISION HIGH SCHOOLS SSC QUARTERLY AND HALF YEARLY RESULTS 2015-2016</t>
  </si>
  <si>
    <t>TELUGU</t>
  </si>
  <si>
    <t>HINDI</t>
  </si>
  <si>
    <t>ENGLISH</t>
  </si>
  <si>
    <t>MATHS</t>
  </si>
  <si>
    <t>SCIENCE</t>
  </si>
  <si>
    <t>SOCIAL</t>
  </si>
  <si>
    <t>TOTAL SUBJECTS</t>
  </si>
  <si>
    <t>QUARTERLY EXAMINATION MARKS</t>
  </si>
  <si>
    <t>HALF YEARLY  EXAMINATION MARKS</t>
  </si>
  <si>
    <t>Total</t>
  </si>
</sst>
</file>

<file path=xl/styles.xml><?xml version="1.0" encoding="utf-8"?>
<styleSheet xmlns="http://schemas.openxmlformats.org/spreadsheetml/2006/main">
  <numFmts count="1">
    <numFmt numFmtId="164" formatCode="0.0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12"/>
      <color indexed="8"/>
      <name val="Century Gothic"/>
      <family val="2"/>
    </font>
    <font>
      <b/>
      <sz val="11"/>
      <name val="Century Gothic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Century Gothic"/>
      <family val="2"/>
    </font>
    <font>
      <b/>
      <sz val="11"/>
      <color indexed="8"/>
      <name val="Calibri"/>
      <family val="2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Century Gothic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Century Gothic"/>
      <family val="2"/>
    </font>
    <font>
      <b/>
      <sz val="14"/>
      <color theme="1"/>
      <name val="Calibri"/>
      <family val="2"/>
      <scheme val="minor"/>
    </font>
    <font>
      <sz val="11"/>
      <name val="Century Gothic"/>
      <family val="2"/>
    </font>
    <font>
      <sz val="10"/>
      <color indexed="8"/>
      <name val="Century Gothic"/>
      <family val="2"/>
    </font>
    <font>
      <sz val="10"/>
      <color theme="1"/>
      <name val="Century Gothic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0" fontId="0" fillId="0" borderId="1" xfId="0" applyBorder="1"/>
    <xf numFmtId="0" fontId="11" fillId="0" borderId="1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5" fillId="0" borderId="1" xfId="1" applyFont="1" applyBorder="1" applyAlignment="1">
      <alignment horizontal="right" vertical="center" wrapText="1"/>
    </xf>
    <xf numFmtId="0" fontId="15" fillId="0" borderId="1" xfId="1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 wrapText="1"/>
    </xf>
    <xf numFmtId="9" fontId="17" fillId="0" borderId="1" xfId="1" applyNumberFormat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1" fillId="2" borderId="1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0" fillId="2" borderId="1" xfId="1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10" fontId="28" fillId="0" borderId="1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vertical="center"/>
    </xf>
    <xf numFmtId="10" fontId="27" fillId="0" borderId="1" xfId="0" applyNumberFormat="1" applyFont="1" applyBorder="1" applyAlignment="1">
      <alignment vertical="center"/>
    </xf>
    <xf numFmtId="10" fontId="28" fillId="0" borderId="1" xfId="0" applyNumberFormat="1" applyFont="1" applyBorder="1" applyAlignment="1">
      <alignment vertical="center"/>
    </xf>
    <xf numFmtId="0" fontId="22" fillId="2" borderId="1" xfId="1" applyFont="1" applyFill="1" applyBorder="1" applyAlignment="1">
      <alignment horizontal="center" vertical="center"/>
    </xf>
    <xf numFmtId="0" fontId="29" fillId="0" borderId="1" xfId="1" applyFont="1" applyBorder="1" applyAlignment="1">
      <alignment horizontal="center" vertical="center" wrapText="1"/>
    </xf>
    <xf numFmtId="0" fontId="30" fillId="2" borderId="1" xfId="1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2" fillId="0" borderId="1" xfId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4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5" fillId="3" borderId="1" xfId="1" applyFont="1" applyFill="1" applyBorder="1" applyAlignment="1">
      <alignment horizontal="center" vertical="center"/>
    </xf>
    <xf numFmtId="9" fontId="36" fillId="3" borderId="1" xfId="0" applyNumberFormat="1" applyFont="1" applyFill="1" applyBorder="1" applyAlignment="1">
      <alignment horizontal="center" vertical="center"/>
    </xf>
    <xf numFmtId="0" fontId="36" fillId="3" borderId="1" xfId="0" applyFont="1" applyFill="1" applyBorder="1" applyAlignment="1">
      <alignment horizontal="center" vertical="center"/>
    </xf>
    <xf numFmtId="0" fontId="35" fillId="2" borderId="1" xfId="1" applyFont="1" applyFill="1" applyBorder="1" applyAlignment="1">
      <alignment horizontal="center" vertical="center"/>
    </xf>
    <xf numFmtId="9" fontId="36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5" fillId="2" borderId="1" xfId="1" applyFont="1" applyFill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textRotation="90" wrapText="1"/>
    </xf>
    <xf numFmtId="0" fontId="2" fillId="0" borderId="8" xfId="1" applyFont="1" applyBorder="1" applyAlignment="1">
      <alignment horizontal="center" vertical="center" textRotation="90" wrapText="1"/>
    </xf>
    <xf numFmtId="0" fontId="15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1" fontId="35" fillId="2" borderId="1" xfId="1" applyNumberFormat="1" applyFont="1" applyFill="1" applyBorder="1" applyAlignment="1">
      <alignment horizontal="center" vertical="center"/>
    </xf>
    <xf numFmtId="1" fontId="36" fillId="0" borderId="1" xfId="0" applyNumberFormat="1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1" fontId="7" fillId="2" borderId="1" xfId="1" applyNumberFormat="1" applyFont="1" applyFill="1" applyBorder="1" applyAlignment="1">
      <alignment horizontal="center" vertical="center"/>
    </xf>
    <xf numFmtId="1" fontId="37" fillId="2" borderId="1" xfId="1" applyNumberFormat="1" applyFont="1" applyFill="1" applyBorder="1" applyAlignment="1">
      <alignment horizontal="center" vertical="center"/>
    </xf>
    <xf numFmtId="1" fontId="26" fillId="0" borderId="1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4" fontId="19" fillId="0" borderId="8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7"/>
  <sheetViews>
    <sheetView tabSelected="1" view="pageBreakPreview" topLeftCell="A130" zoomScaleSheetLayoutView="100" workbookViewId="0">
      <selection activeCell="J133" sqref="J133"/>
    </sheetView>
  </sheetViews>
  <sheetFormatPr defaultRowHeight="33.950000000000003" customHeight="1"/>
  <cols>
    <col min="1" max="1" width="4.140625" customWidth="1"/>
    <col min="2" max="2" width="12.140625" customWidth="1"/>
    <col min="3" max="3" width="24.85546875" customWidth="1"/>
    <col min="4" max="4" width="5.85546875" customWidth="1"/>
    <col min="5" max="5" width="6.5703125" customWidth="1"/>
    <col min="6" max="6" width="6.28515625" customWidth="1"/>
    <col min="7" max="7" width="5.7109375" customWidth="1"/>
    <col min="8" max="8" width="6.5703125" customWidth="1"/>
    <col min="9" max="9" width="6.42578125" customWidth="1"/>
    <col min="10" max="10" width="6" customWidth="1"/>
    <col min="11" max="11" width="7" customWidth="1"/>
    <col min="12" max="12" width="5.85546875" customWidth="1"/>
    <col min="13" max="13" width="5.7109375" customWidth="1"/>
    <col min="14" max="14" width="6.7109375" customWidth="1"/>
    <col min="15" max="15" width="6.42578125" customWidth="1"/>
    <col min="16" max="16" width="6" customWidth="1"/>
    <col min="17" max="17" width="6.7109375" customWidth="1"/>
    <col min="18" max="18" width="6.28515625" customWidth="1"/>
    <col min="19" max="19" width="5.42578125" customWidth="1"/>
    <col min="20" max="20" width="6.7109375" customWidth="1"/>
    <col min="21" max="22" width="6.140625" customWidth="1"/>
    <col min="23" max="23" width="6.5703125" customWidth="1"/>
    <col min="24" max="24" width="5.85546875" customWidth="1"/>
  </cols>
  <sheetData>
    <row r="1" spans="1:24" ht="26.25" customHeight="1">
      <c r="A1" s="75" t="s">
        <v>127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4" ht="26.25" customHeight="1">
      <c r="A2" s="76" t="s">
        <v>135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</row>
    <row r="3" spans="1:24" ht="23.25" customHeight="1">
      <c r="A3" s="68" t="s">
        <v>0</v>
      </c>
      <c r="B3" s="66" t="s">
        <v>1</v>
      </c>
      <c r="C3" s="66" t="s">
        <v>2</v>
      </c>
      <c r="D3" s="77" t="s">
        <v>128</v>
      </c>
      <c r="E3" s="78"/>
      <c r="F3" s="79"/>
      <c r="G3" s="77" t="s">
        <v>129</v>
      </c>
      <c r="H3" s="78"/>
      <c r="I3" s="79"/>
      <c r="J3" s="72" t="s">
        <v>130</v>
      </c>
      <c r="K3" s="73"/>
      <c r="L3" s="74"/>
      <c r="M3" s="72" t="s">
        <v>131</v>
      </c>
      <c r="N3" s="73"/>
      <c r="O3" s="74"/>
      <c r="P3" s="72" t="s">
        <v>132</v>
      </c>
      <c r="Q3" s="73"/>
      <c r="R3" s="74"/>
      <c r="S3" s="72" t="s">
        <v>133</v>
      </c>
      <c r="T3" s="73"/>
      <c r="U3" s="74"/>
      <c r="V3" s="72" t="s">
        <v>134</v>
      </c>
      <c r="W3" s="73"/>
      <c r="X3" s="74"/>
    </row>
    <row r="4" spans="1:24" ht="27.75" customHeight="1">
      <c r="A4" s="69"/>
      <c r="B4" s="67"/>
      <c r="C4" s="67"/>
      <c r="D4" s="14" t="s">
        <v>124</v>
      </c>
      <c r="E4" s="14" t="s">
        <v>125</v>
      </c>
      <c r="F4" s="15" t="s">
        <v>126</v>
      </c>
      <c r="G4" s="15" t="s">
        <v>124</v>
      </c>
      <c r="H4" s="15" t="s">
        <v>125</v>
      </c>
      <c r="I4" s="15" t="s">
        <v>126</v>
      </c>
      <c r="J4" s="14" t="s">
        <v>124</v>
      </c>
      <c r="K4" s="14" t="s">
        <v>125</v>
      </c>
      <c r="L4" s="15" t="s">
        <v>126</v>
      </c>
      <c r="M4" s="14" t="s">
        <v>124</v>
      </c>
      <c r="N4" s="14" t="s">
        <v>125</v>
      </c>
      <c r="O4" s="15" t="s">
        <v>126</v>
      </c>
      <c r="P4" s="14" t="s">
        <v>124</v>
      </c>
      <c r="Q4" s="14" t="s">
        <v>125</v>
      </c>
      <c r="R4" s="15" t="s">
        <v>126</v>
      </c>
      <c r="S4" s="14" t="s">
        <v>124</v>
      </c>
      <c r="T4" s="14" t="s">
        <v>125</v>
      </c>
      <c r="U4" s="15" t="s">
        <v>126</v>
      </c>
      <c r="V4" s="14" t="s">
        <v>124</v>
      </c>
      <c r="W4" s="14" t="s">
        <v>125</v>
      </c>
      <c r="X4" s="15" t="s">
        <v>126</v>
      </c>
    </row>
    <row r="5" spans="1:24" ht="27" customHeight="1">
      <c r="A5" s="70" t="s">
        <v>3</v>
      </c>
      <c r="B5" s="71"/>
      <c r="C5" s="71"/>
      <c r="D5" s="11"/>
      <c r="E5" s="11"/>
      <c r="F5" s="11"/>
      <c r="G5" s="11"/>
      <c r="H5" s="11"/>
      <c r="I5" s="11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42.75" customHeight="1">
      <c r="A6" s="1">
        <v>1</v>
      </c>
      <c r="B6" s="3" t="s">
        <v>3</v>
      </c>
      <c r="C6" s="3" t="s">
        <v>4</v>
      </c>
      <c r="D6" s="56">
        <v>53</v>
      </c>
      <c r="E6" s="56">
        <v>48</v>
      </c>
      <c r="F6" s="57">
        <v>0.91</v>
      </c>
      <c r="G6" s="58">
        <v>53</v>
      </c>
      <c r="H6" s="58">
        <v>50</v>
      </c>
      <c r="I6" s="57">
        <v>0.94</v>
      </c>
      <c r="J6" s="58">
        <v>53</v>
      </c>
      <c r="K6" s="58">
        <v>52</v>
      </c>
      <c r="L6" s="57">
        <v>0.98</v>
      </c>
      <c r="M6" s="58">
        <v>53</v>
      </c>
      <c r="N6" s="58">
        <v>51</v>
      </c>
      <c r="O6" s="57">
        <v>0.96</v>
      </c>
      <c r="P6" s="58">
        <v>53</v>
      </c>
      <c r="Q6" s="58">
        <v>49</v>
      </c>
      <c r="R6" s="57">
        <v>0.92</v>
      </c>
      <c r="S6" s="58">
        <v>53</v>
      </c>
      <c r="T6" s="58">
        <v>53</v>
      </c>
      <c r="U6" s="57">
        <v>1</v>
      </c>
      <c r="V6" s="58">
        <v>53</v>
      </c>
      <c r="W6" s="58">
        <v>45</v>
      </c>
      <c r="X6" s="57">
        <v>0.85</v>
      </c>
    </row>
    <row r="7" spans="1:24" ht="42.75" customHeight="1">
      <c r="A7" s="1">
        <v>2</v>
      </c>
      <c r="B7" s="3" t="s">
        <v>3</v>
      </c>
      <c r="C7" s="2" t="s">
        <v>5</v>
      </c>
      <c r="D7" s="59">
        <v>26</v>
      </c>
      <c r="E7" s="59">
        <v>25</v>
      </c>
      <c r="F7" s="60">
        <v>0.96</v>
      </c>
      <c r="G7" s="61">
        <v>26</v>
      </c>
      <c r="H7" s="61">
        <v>24</v>
      </c>
      <c r="I7" s="60">
        <v>0.92</v>
      </c>
      <c r="J7" s="61">
        <v>26</v>
      </c>
      <c r="K7" s="61">
        <v>22</v>
      </c>
      <c r="L7" s="60">
        <v>0.85</v>
      </c>
      <c r="M7" s="61">
        <v>26</v>
      </c>
      <c r="N7" s="61">
        <v>18</v>
      </c>
      <c r="O7" s="60">
        <v>0.69</v>
      </c>
      <c r="P7" s="61">
        <v>26</v>
      </c>
      <c r="Q7" s="61">
        <v>22</v>
      </c>
      <c r="R7" s="60">
        <v>0.85</v>
      </c>
      <c r="S7" s="61">
        <v>26</v>
      </c>
      <c r="T7" s="61">
        <v>24</v>
      </c>
      <c r="U7" s="60">
        <v>0.92</v>
      </c>
      <c r="V7" s="61">
        <v>26</v>
      </c>
      <c r="W7" s="61">
        <v>16</v>
      </c>
      <c r="X7" s="60">
        <v>0.62</v>
      </c>
    </row>
    <row r="8" spans="1:24" ht="42.75" customHeight="1">
      <c r="A8" s="1">
        <v>3</v>
      </c>
      <c r="B8" s="3" t="s">
        <v>3</v>
      </c>
      <c r="C8" s="2" t="s">
        <v>6</v>
      </c>
      <c r="D8" s="59">
        <v>19</v>
      </c>
      <c r="E8" s="59">
        <v>15</v>
      </c>
      <c r="F8" s="60">
        <v>0.79</v>
      </c>
      <c r="G8" s="61">
        <v>19</v>
      </c>
      <c r="H8" s="61">
        <v>19</v>
      </c>
      <c r="I8" s="60">
        <v>1</v>
      </c>
      <c r="J8" s="61">
        <v>19</v>
      </c>
      <c r="K8" s="61">
        <v>19</v>
      </c>
      <c r="L8" s="60">
        <v>1</v>
      </c>
      <c r="M8" s="61">
        <v>19</v>
      </c>
      <c r="N8" s="61">
        <v>17</v>
      </c>
      <c r="O8" s="60">
        <v>0.89</v>
      </c>
      <c r="P8" s="61">
        <v>19</v>
      </c>
      <c r="Q8" s="61">
        <v>18</v>
      </c>
      <c r="R8" s="60">
        <v>0.95</v>
      </c>
      <c r="S8" s="61">
        <v>19</v>
      </c>
      <c r="T8" s="61">
        <v>19</v>
      </c>
      <c r="U8" s="60">
        <v>1</v>
      </c>
      <c r="V8" s="61">
        <v>19</v>
      </c>
      <c r="W8" s="61">
        <v>14</v>
      </c>
      <c r="X8" s="60">
        <v>0.73</v>
      </c>
    </row>
    <row r="9" spans="1:24" ht="42.75" customHeight="1">
      <c r="A9" s="1">
        <v>4</v>
      </c>
      <c r="B9" s="3" t="s">
        <v>3</v>
      </c>
      <c r="C9" s="2" t="s">
        <v>7</v>
      </c>
      <c r="D9" s="59">
        <v>21</v>
      </c>
      <c r="E9" s="59">
        <v>18</v>
      </c>
      <c r="F9" s="60">
        <v>0.86</v>
      </c>
      <c r="G9" s="61">
        <v>21</v>
      </c>
      <c r="H9" s="61">
        <v>19</v>
      </c>
      <c r="I9" s="60">
        <v>0.9</v>
      </c>
      <c r="J9" s="61">
        <v>21</v>
      </c>
      <c r="K9" s="61">
        <v>8</v>
      </c>
      <c r="L9" s="60">
        <v>0.38</v>
      </c>
      <c r="M9" s="61">
        <v>21</v>
      </c>
      <c r="N9" s="61">
        <v>11</v>
      </c>
      <c r="O9" s="60">
        <v>0.52</v>
      </c>
      <c r="P9" s="61">
        <v>21</v>
      </c>
      <c r="Q9" s="61">
        <v>15</v>
      </c>
      <c r="R9" s="60">
        <v>0.71</v>
      </c>
      <c r="S9" s="61">
        <v>21</v>
      </c>
      <c r="T9" s="61">
        <v>16</v>
      </c>
      <c r="U9" s="60">
        <v>0.76</v>
      </c>
      <c r="V9" s="61">
        <v>21</v>
      </c>
      <c r="W9" s="61">
        <v>8</v>
      </c>
      <c r="X9" s="60">
        <v>0.38</v>
      </c>
    </row>
    <row r="10" spans="1:24" ht="42.75" customHeight="1">
      <c r="A10" s="1">
        <v>5</v>
      </c>
      <c r="B10" s="3" t="s">
        <v>3</v>
      </c>
      <c r="C10" s="2" t="s">
        <v>8</v>
      </c>
      <c r="D10" s="59">
        <v>31</v>
      </c>
      <c r="E10" s="62">
        <v>29</v>
      </c>
      <c r="F10" s="60">
        <v>0.93</v>
      </c>
      <c r="G10" s="61">
        <v>31</v>
      </c>
      <c r="H10" s="61">
        <v>29</v>
      </c>
      <c r="I10" s="60">
        <v>0.93</v>
      </c>
      <c r="J10" s="61">
        <v>31</v>
      </c>
      <c r="K10" s="61">
        <v>28</v>
      </c>
      <c r="L10" s="60">
        <v>0.9</v>
      </c>
      <c r="M10" s="61">
        <v>31</v>
      </c>
      <c r="N10" s="61">
        <v>28</v>
      </c>
      <c r="O10" s="60">
        <v>0.9</v>
      </c>
      <c r="P10" s="61">
        <v>31</v>
      </c>
      <c r="Q10" s="61">
        <v>29</v>
      </c>
      <c r="R10" s="60">
        <v>0.93</v>
      </c>
      <c r="S10" s="61">
        <v>31</v>
      </c>
      <c r="T10" s="61">
        <v>29</v>
      </c>
      <c r="U10" s="60">
        <v>0.93</v>
      </c>
      <c r="V10" s="61">
        <v>31</v>
      </c>
      <c r="W10" s="61">
        <v>29</v>
      </c>
      <c r="X10" s="60">
        <v>0.94</v>
      </c>
    </row>
    <row r="11" spans="1:24" ht="42.75" customHeight="1">
      <c r="A11" s="1">
        <v>6</v>
      </c>
      <c r="B11" s="3" t="s">
        <v>3</v>
      </c>
      <c r="C11" s="2" t="s">
        <v>9</v>
      </c>
      <c r="D11" s="56">
        <v>146</v>
      </c>
      <c r="E11" s="56">
        <v>125</v>
      </c>
      <c r="F11" s="57">
        <v>0.87</v>
      </c>
      <c r="G11" s="58">
        <v>146</v>
      </c>
      <c r="H11" s="58">
        <v>132</v>
      </c>
      <c r="I11" s="57">
        <v>0.9</v>
      </c>
      <c r="J11" s="58">
        <v>146</v>
      </c>
      <c r="K11" s="58">
        <v>121</v>
      </c>
      <c r="L11" s="57">
        <v>0.83</v>
      </c>
      <c r="M11" s="58">
        <v>146</v>
      </c>
      <c r="N11" s="58">
        <v>81</v>
      </c>
      <c r="O11" s="57">
        <v>0.55000000000000004</v>
      </c>
      <c r="P11" s="58">
        <v>146</v>
      </c>
      <c r="Q11" s="58">
        <v>103</v>
      </c>
      <c r="R11" s="57">
        <v>0.71</v>
      </c>
      <c r="S11" s="58">
        <v>146</v>
      </c>
      <c r="T11" s="58">
        <v>115</v>
      </c>
      <c r="U11" s="57">
        <v>0.79</v>
      </c>
      <c r="V11" s="58">
        <v>146</v>
      </c>
      <c r="W11" s="58">
        <v>81</v>
      </c>
      <c r="X11" s="57">
        <v>0.55000000000000004</v>
      </c>
    </row>
    <row r="12" spans="1:24" ht="42.75" customHeight="1">
      <c r="A12" s="1">
        <v>7</v>
      </c>
      <c r="B12" s="3" t="s">
        <v>3</v>
      </c>
      <c r="C12" s="2" t="s">
        <v>10</v>
      </c>
      <c r="D12" s="59">
        <v>84</v>
      </c>
      <c r="E12" s="59">
        <v>65</v>
      </c>
      <c r="F12" s="60">
        <v>0.77</v>
      </c>
      <c r="G12" s="61">
        <v>84</v>
      </c>
      <c r="H12" s="61">
        <v>62</v>
      </c>
      <c r="I12" s="60">
        <v>0.74</v>
      </c>
      <c r="J12" s="61">
        <v>84</v>
      </c>
      <c r="K12" s="61">
        <v>45</v>
      </c>
      <c r="L12" s="60">
        <v>0.54</v>
      </c>
      <c r="M12" s="61">
        <v>84</v>
      </c>
      <c r="N12" s="61">
        <v>40</v>
      </c>
      <c r="O12" s="60">
        <v>0.48</v>
      </c>
      <c r="P12" s="61">
        <v>84</v>
      </c>
      <c r="Q12" s="61">
        <v>50</v>
      </c>
      <c r="R12" s="60">
        <v>0.6</v>
      </c>
      <c r="S12" s="61">
        <v>84</v>
      </c>
      <c r="T12" s="61">
        <v>52</v>
      </c>
      <c r="U12" s="60">
        <v>0.62</v>
      </c>
      <c r="V12" s="61">
        <v>84</v>
      </c>
      <c r="W12" s="61">
        <v>52</v>
      </c>
      <c r="X12" s="60">
        <v>0.62</v>
      </c>
    </row>
    <row r="13" spans="1:24" ht="42.75" customHeight="1">
      <c r="A13" s="1">
        <v>8</v>
      </c>
      <c r="B13" s="3" t="s">
        <v>3</v>
      </c>
      <c r="C13" s="2" t="s">
        <v>11</v>
      </c>
      <c r="D13" s="59">
        <v>19</v>
      </c>
      <c r="E13" s="59">
        <v>15</v>
      </c>
      <c r="F13" s="60">
        <v>0.79</v>
      </c>
      <c r="G13" s="61">
        <v>19</v>
      </c>
      <c r="H13" s="61">
        <v>17</v>
      </c>
      <c r="I13" s="60">
        <v>0.89</v>
      </c>
      <c r="J13" s="61">
        <v>19</v>
      </c>
      <c r="K13" s="61">
        <v>8</v>
      </c>
      <c r="L13" s="60">
        <v>0.42</v>
      </c>
      <c r="M13" s="61">
        <v>19</v>
      </c>
      <c r="N13" s="61">
        <v>6</v>
      </c>
      <c r="O13" s="60">
        <v>0.32</v>
      </c>
      <c r="P13" s="61">
        <v>19</v>
      </c>
      <c r="Q13" s="61">
        <v>12</v>
      </c>
      <c r="R13" s="60">
        <v>0.63</v>
      </c>
      <c r="S13" s="61">
        <v>19</v>
      </c>
      <c r="T13" s="61">
        <v>15</v>
      </c>
      <c r="U13" s="60">
        <v>0.79</v>
      </c>
      <c r="V13" s="61">
        <v>19</v>
      </c>
      <c r="W13" s="61">
        <v>5</v>
      </c>
      <c r="X13" s="60">
        <v>0.26</v>
      </c>
    </row>
    <row r="14" spans="1:24" ht="42.75" customHeight="1">
      <c r="A14" s="1">
        <v>9</v>
      </c>
      <c r="B14" s="3" t="s">
        <v>3</v>
      </c>
      <c r="C14" s="2" t="s">
        <v>12</v>
      </c>
      <c r="D14" s="59">
        <v>61</v>
      </c>
      <c r="E14" s="59">
        <v>58</v>
      </c>
      <c r="F14" s="60">
        <v>0.95</v>
      </c>
      <c r="G14" s="61">
        <v>61</v>
      </c>
      <c r="H14" s="61">
        <v>55</v>
      </c>
      <c r="I14" s="60">
        <v>0.9</v>
      </c>
      <c r="J14" s="61">
        <v>61</v>
      </c>
      <c r="K14" s="61">
        <v>46</v>
      </c>
      <c r="L14" s="60">
        <v>0.75</v>
      </c>
      <c r="M14" s="61">
        <v>61</v>
      </c>
      <c r="N14" s="61">
        <v>43</v>
      </c>
      <c r="O14" s="60">
        <v>0.7</v>
      </c>
      <c r="P14" s="61">
        <v>61</v>
      </c>
      <c r="Q14" s="61">
        <v>43</v>
      </c>
      <c r="R14" s="60">
        <v>0.7</v>
      </c>
      <c r="S14" s="61">
        <v>61</v>
      </c>
      <c r="T14" s="61">
        <v>44</v>
      </c>
      <c r="U14" s="60">
        <v>0.72</v>
      </c>
      <c r="V14" s="61">
        <v>61</v>
      </c>
      <c r="W14" s="61">
        <v>37</v>
      </c>
      <c r="X14" s="60">
        <v>0.61</v>
      </c>
    </row>
    <row r="15" spans="1:24" ht="42.75" customHeight="1">
      <c r="A15" s="1"/>
      <c r="B15" s="3"/>
      <c r="C15" s="17" t="s">
        <v>137</v>
      </c>
      <c r="D15" s="6">
        <f>SUM(D6:D14)</f>
        <v>460</v>
      </c>
      <c r="E15" s="6">
        <f t="shared" ref="E15:X15" si="0">SUM(E6:E14)</f>
        <v>398</v>
      </c>
      <c r="F15" s="22">
        <f t="shared" ref="F15" si="1">E15/D15*100</f>
        <v>86.521739130434781</v>
      </c>
      <c r="G15" s="6">
        <f t="shared" si="0"/>
        <v>460</v>
      </c>
      <c r="H15" s="6">
        <f t="shared" si="0"/>
        <v>407</v>
      </c>
      <c r="I15" s="22">
        <f t="shared" ref="I15" si="2">H15/G15*100</f>
        <v>88.478260869565219</v>
      </c>
      <c r="J15" s="6">
        <f t="shared" si="0"/>
        <v>460</v>
      </c>
      <c r="K15" s="6">
        <f t="shared" si="0"/>
        <v>349</v>
      </c>
      <c r="L15" s="22">
        <f t="shared" ref="L15" si="3">K15/J15*100</f>
        <v>75.869565217391298</v>
      </c>
      <c r="M15" s="6">
        <f t="shared" si="0"/>
        <v>460</v>
      </c>
      <c r="N15" s="6">
        <f t="shared" si="0"/>
        <v>295</v>
      </c>
      <c r="O15" s="22">
        <f t="shared" ref="O15" si="4">N15/M15*100</f>
        <v>64.130434782608688</v>
      </c>
      <c r="P15" s="6">
        <f t="shared" si="0"/>
        <v>460</v>
      </c>
      <c r="Q15" s="6">
        <f t="shared" si="0"/>
        <v>341</v>
      </c>
      <c r="R15" s="22">
        <f t="shared" ref="R15" si="5">Q15/P15*100</f>
        <v>74.130434782608702</v>
      </c>
      <c r="S15" s="6">
        <f t="shared" si="0"/>
        <v>460</v>
      </c>
      <c r="T15" s="6">
        <f t="shared" si="0"/>
        <v>367</v>
      </c>
      <c r="U15" s="22">
        <f t="shared" ref="U15" si="6">T15/S15*100</f>
        <v>79.782608695652172</v>
      </c>
      <c r="V15" s="6">
        <f t="shared" si="0"/>
        <v>460</v>
      </c>
      <c r="W15" s="6">
        <f t="shared" si="0"/>
        <v>287</v>
      </c>
      <c r="X15" s="22">
        <f t="shared" ref="X15" si="7">W15/V15*100</f>
        <v>62.391304347826079</v>
      </c>
    </row>
    <row r="16" spans="1:24" ht="63.75" customHeight="1">
      <c r="A16" s="63" t="s">
        <v>13</v>
      </c>
      <c r="B16" s="64"/>
      <c r="C16" s="65"/>
      <c r="D16" s="12"/>
      <c r="E16" s="12"/>
      <c r="F16" s="12"/>
      <c r="G16" s="12"/>
      <c r="H16" s="12"/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ht="63.75" customHeight="1">
      <c r="A17" s="1">
        <v>10</v>
      </c>
      <c r="B17" s="3" t="s">
        <v>123</v>
      </c>
      <c r="C17" s="2" t="s">
        <v>14</v>
      </c>
      <c r="D17" s="37">
        <v>22</v>
      </c>
      <c r="E17" s="37">
        <v>20</v>
      </c>
      <c r="F17" s="38">
        <v>91</v>
      </c>
      <c r="G17" s="38">
        <v>22</v>
      </c>
      <c r="H17" s="38">
        <v>21</v>
      </c>
      <c r="I17" s="38">
        <v>95</v>
      </c>
      <c r="J17" s="38">
        <v>22</v>
      </c>
      <c r="K17" s="38">
        <v>17</v>
      </c>
      <c r="L17" s="38">
        <v>77</v>
      </c>
      <c r="M17" s="38">
        <v>22</v>
      </c>
      <c r="N17" s="38">
        <v>17</v>
      </c>
      <c r="O17" s="38">
        <v>77</v>
      </c>
      <c r="P17" s="38">
        <v>22</v>
      </c>
      <c r="Q17" s="38">
        <v>18</v>
      </c>
      <c r="R17" s="38">
        <v>82</v>
      </c>
      <c r="S17" s="38">
        <v>22</v>
      </c>
      <c r="T17" s="38">
        <v>20</v>
      </c>
      <c r="U17" s="38">
        <v>91</v>
      </c>
      <c r="V17" s="38">
        <v>22</v>
      </c>
      <c r="W17" s="38">
        <v>16</v>
      </c>
      <c r="X17" s="38">
        <v>73</v>
      </c>
    </row>
    <row r="18" spans="1:24" ht="63.75" customHeight="1">
      <c r="A18" s="1">
        <v>11</v>
      </c>
      <c r="B18" s="3" t="s">
        <v>123</v>
      </c>
      <c r="C18" s="2" t="s">
        <v>15</v>
      </c>
      <c r="D18" s="6">
        <v>94</v>
      </c>
      <c r="E18" s="6">
        <v>91</v>
      </c>
      <c r="F18" s="8">
        <v>97</v>
      </c>
      <c r="G18" s="8">
        <v>98</v>
      </c>
      <c r="H18" s="8">
        <v>95</v>
      </c>
      <c r="I18" s="8">
        <v>97</v>
      </c>
      <c r="J18" s="21">
        <v>96</v>
      </c>
      <c r="K18" s="21">
        <v>85</v>
      </c>
      <c r="L18" s="21">
        <v>89</v>
      </c>
      <c r="M18" s="21">
        <v>95</v>
      </c>
      <c r="N18" s="21">
        <v>71</v>
      </c>
      <c r="O18" s="21">
        <v>75</v>
      </c>
      <c r="P18" s="21">
        <v>96</v>
      </c>
      <c r="Q18" s="21">
        <v>84</v>
      </c>
      <c r="R18" s="21">
        <v>88</v>
      </c>
      <c r="S18" s="21">
        <v>95</v>
      </c>
      <c r="T18" s="21">
        <v>91</v>
      </c>
      <c r="U18" s="21">
        <v>96</v>
      </c>
      <c r="V18" s="21">
        <v>94</v>
      </c>
      <c r="W18" s="21">
        <v>44</v>
      </c>
      <c r="X18" s="21">
        <v>47</v>
      </c>
    </row>
    <row r="19" spans="1:24" ht="63.75" customHeight="1">
      <c r="A19" s="1">
        <v>12</v>
      </c>
      <c r="B19" s="3" t="s">
        <v>123</v>
      </c>
      <c r="C19" s="3" t="s">
        <v>13</v>
      </c>
      <c r="D19" s="29">
        <v>61</v>
      </c>
      <c r="E19" s="29">
        <v>57</v>
      </c>
      <c r="F19" s="39">
        <v>93</v>
      </c>
      <c r="G19" s="39">
        <v>61</v>
      </c>
      <c r="H19" s="39">
        <v>61</v>
      </c>
      <c r="I19" s="39">
        <v>100</v>
      </c>
      <c r="J19" s="39">
        <v>61</v>
      </c>
      <c r="K19" s="39">
        <v>48</v>
      </c>
      <c r="L19" s="39">
        <v>79</v>
      </c>
      <c r="M19" s="39">
        <v>61</v>
      </c>
      <c r="N19" s="39">
        <v>55</v>
      </c>
      <c r="O19" s="39">
        <v>90</v>
      </c>
      <c r="P19" s="39">
        <v>61</v>
      </c>
      <c r="Q19" s="39">
        <v>52</v>
      </c>
      <c r="R19" s="39">
        <v>85</v>
      </c>
      <c r="S19" s="39">
        <v>61</v>
      </c>
      <c r="T19" s="39">
        <v>52</v>
      </c>
      <c r="U19" s="39">
        <v>85</v>
      </c>
      <c r="V19" s="39">
        <v>61</v>
      </c>
      <c r="W19" s="39">
        <v>39</v>
      </c>
      <c r="X19" s="39">
        <v>64</v>
      </c>
    </row>
    <row r="20" spans="1:24" ht="63.75" customHeight="1">
      <c r="A20" s="1"/>
      <c r="B20" s="3"/>
      <c r="C20" s="17" t="s">
        <v>137</v>
      </c>
      <c r="D20" s="27">
        <f>SUM(D17:D19)</f>
        <v>177</v>
      </c>
      <c r="E20" s="27">
        <f t="shared" ref="E20:W20" si="8">SUM(E17:E19)</f>
        <v>168</v>
      </c>
      <c r="F20" s="22">
        <f t="shared" ref="F20" si="9">E20/D20*100</f>
        <v>94.915254237288138</v>
      </c>
      <c r="G20" s="27">
        <f t="shared" si="8"/>
        <v>181</v>
      </c>
      <c r="H20" s="27">
        <f t="shared" si="8"/>
        <v>177</v>
      </c>
      <c r="I20" s="22">
        <f t="shared" ref="I20" si="10">H20/G20*100</f>
        <v>97.790055248618785</v>
      </c>
      <c r="J20" s="27">
        <f t="shared" si="8"/>
        <v>179</v>
      </c>
      <c r="K20" s="27">
        <f t="shared" si="8"/>
        <v>150</v>
      </c>
      <c r="L20" s="22">
        <f t="shared" ref="L20" si="11">K20/J20*100</f>
        <v>83.798882681564251</v>
      </c>
      <c r="M20" s="27">
        <f t="shared" si="8"/>
        <v>178</v>
      </c>
      <c r="N20" s="27">
        <f t="shared" si="8"/>
        <v>143</v>
      </c>
      <c r="O20" s="22">
        <f t="shared" ref="O20" si="12">N20/M20*100</f>
        <v>80.337078651685388</v>
      </c>
      <c r="P20" s="27">
        <f t="shared" si="8"/>
        <v>179</v>
      </c>
      <c r="Q20" s="27">
        <f t="shared" si="8"/>
        <v>154</v>
      </c>
      <c r="R20" s="22">
        <f t="shared" ref="R20" si="13">Q20/P20*100</f>
        <v>86.033519553072622</v>
      </c>
      <c r="S20" s="27">
        <f t="shared" si="8"/>
        <v>178</v>
      </c>
      <c r="T20" s="27">
        <f t="shared" si="8"/>
        <v>163</v>
      </c>
      <c r="U20" s="22">
        <f t="shared" ref="U20" si="14">T20/S20*100</f>
        <v>91.573033707865164</v>
      </c>
      <c r="V20" s="27">
        <f t="shared" si="8"/>
        <v>177</v>
      </c>
      <c r="W20" s="27">
        <f t="shared" si="8"/>
        <v>99</v>
      </c>
      <c r="X20" s="22">
        <f t="shared" ref="X20" si="15">W20/V20*100</f>
        <v>55.932203389830505</v>
      </c>
    </row>
    <row r="21" spans="1:24" ht="33.950000000000003" customHeight="1">
      <c r="A21" s="63" t="s">
        <v>16</v>
      </c>
      <c r="B21" s="64"/>
      <c r="C21" s="64"/>
      <c r="D21" s="12"/>
      <c r="E21" s="12"/>
      <c r="F21" s="12"/>
      <c r="G21" s="12"/>
      <c r="H21" s="12"/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ht="33.950000000000003" customHeight="1">
      <c r="A22" s="1">
        <v>13</v>
      </c>
      <c r="B22" s="3" t="s">
        <v>16</v>
      </c>
      <c r="C22" s="2" t="s">
        <v>17</v>
      </c>
      <c r="D22" s="6">
        <v>12</v>
      </c>
      <c r="E22" s="6">
        <v>12</v>
      </c>
      <c r="F22" s="33">
        <f>E22/D22*100</f>
        <v>100</v>
      </c>
      <c r="G22" s="33">
        <f t="shared" ref="G22:G23" si="16">D22</f>
        <v>12</v>
      </c>
      <c r="H22" s="33">
        <v>12</v>
      </c>
      <c r="I22" s="33">
        <f>H22/G22*100</f>
        <v>100</v>
      </c>
      <c r="J22" s="33">
        <f t="shared" ref="J22:J23" si="17">G22</f>
        <v>12</v>
      </c>
      <c r="K22" s="33">
        <v>12</v>
      </c>
      <c r="L22" s="33">
        <f>K22/J22*100</f>
        <v>100</v>
      </c>
      <c r="M22" s="33">
        <f t="shared" ref="M22:M23" si="18">J22</f>
        <v>12</v>
      </c>
      <c r="N22" s="33">
        <v>11</v>
      </c>
      <c r="O22" s="33">
        <f>N22/M22*100</f>
        <v>91.666666666666657</v>
      </c>
      <c r="P22" s="33">
        <f t="shared" ref="P22:P23" si="19">M22</f>
        <v>12</v>
      </c>
      <c r="Q22" s="33">
        <v>12</v>
      </c>
      <c r="R22" s="33">
        <f>Q22/P22*100</f>
        <v>100</v>
      </c>
      <c r="S22" s="33">
        <f t="shared" ref="S22:S23" si="20">P22</f>
        <v>12</v>
      </c>
      <c r="T22" s="33">
        <v>12</v>
      </c>
      <c r="U22" s="33">
        <f>T22/S22*100</f>
        <v>100</v>
      </c>
      <c r="V22" s="33">
        <f>(D22+G22+J22+M22+P22+S22)/6</f>
        <v>12</v>
      </c>
      <c r="W22" s="33">
        <f>(E22+H22+K22+N22+Q22+T22)/6</f>
        <v>11.833333333333334</v>
      </c>
      <c r="X22" s="33">
        <f>W22/V22*100</f>
        <v>98.611111111111114</v>
      </c>
    </row>
    <row r="23" spans="1:24" ht="33.950000000000003" customHeight="1">
      <c r="A23" s="1">
        <v>14</v>
      </c>
      <c r="B23" s="3" t="s">
        <v>16</v>
      </c>
      <c r="C23" s="2" t="s">
        <v>18</v>
      </c>
      <c r="D23" s="6">
        <v>22</v>
      </c>
      <c r="E23" s="6">
        <v>20</v>
      </c>
      <c r="F23" s="33">
        <f t="shared" ref="F23:F31" si="21">E23/D23*100</f>
        <v>90.909090909090907</v>
      </c>
      <c r="G23" s="33">
        <f t="shared" si="16"/>
        <v>22</v>
      </c>
      <c r="H23" s="33">
        <v>22</v>
      </c>
      <c r="I23" s="33">
        <f t="shared" ref="I23:I31" si="22">H23/G23*100</f>
        <v>100</v>
      </c>
      <c r="J23" s="33">
        <f t="shared" si="17"/>
        <v>22</v>
      </c>
      <c r="K23" s="33">
        <v>11</v>
      </c>
      <c r="L23" s="33">
        <f t="shared" ref="L23:L31" si="23">K23/J23*100</f>
        <v>50</v>
      </c>
      <c r="M23" s="33">
        <f t="shared" si="18"/>
        <v>22</v>
      </c>
      <c r="N23" s="33">
        <v>11</v>
      </c>
      <c r="O23" s="33">
        <f t="shared" ref="O23:O31" si="24">N23/M23*100</f>
        <v>50</v>
      </c>
      <c r="P23" s="33">
        <f t="shared" si="19"/>
        <v>22</v>
      </c>
      <c r="Q23" s="33">
        <v>19</v>
      </c>
      <c r="R23" s="33">
        <f t="shared" ref="R23:R31" si="25">Q23/P23*100</f>
        <v>86.36363636363636</v>
      </c>
      <c r="S23" s="33">
        <f t="shared" si="20"/>
        <v>22</v>
      </c>
      <c r="T23" s="33">
        <v>11</v>
      </c>
      <c r="U23" s="33">
        <f t="shared" ref="U23:U31" si="26">T23/S23*100</f>
        <v>50</v>
      </c>
      <c r="V23" s="33">
        <f>(D23+G23+J23+M23+P23+S23)/6</f>
        <v>22</v>
      </c>
      <c r="W23" s="33">
        <f t="shared" ref="W23:W30" si="27">(E23+H23+K23+N23+Q23+T23)/6</f>
        <v>15.666666666666666</v>
      </c>
      <c r="X23" s="33">
        <f t="shared" ref="X23:X31" si="28">W23/V23*100</f>
        <v>71.212121212121204</v>
      </c>
    </row>
    <row r="24" spans="1:24" ht="33.950000000000003" customHeight="1">
      <c r="A24" s="1">
        <v>15</v>
      </c>
      <c r="B24" s="3" t="s">
        <v>16</v>
      </c>
      <c r="C24" s="2" t="s">
        <v>19</v>
      </c>
      <c r="D24" s="6">
        <v>48</v>
      </c>
      <c r="E24" s="7">
        <v>24</v>
      </c>
      <c r="F24" s="33">
        <f t="shared" si="21"/>
        <v>50</v>
      </c>
      <c r="G24" s="33">
        <f>D24</f>
        <v>48</v>
      </c>
      <c r="H24" s="33">
        <v>28</v>
      </c>
      <c r="I24" s="33">
        <f t="shared" si="22"/>
        <v>58.333333333333336</v>
      </c>
      <c r="J24" s="33">
        <f>G24</f>
        <v>48</v>
      </c>
      <c r="K24" s="33">
        <v>27</v>
      </c>
      <c r="L24" s="33">
        <f t="shared" si="23"/>
        <v>56.25</v>
      </c>
      <c r="M24" s="33">
        <f>J24</f>
        <v>48</v>
      </c>
      <c r="N24" s="33">
        <v>21</v>
      </c>
      <c r="O24" s="33">
        <f t="shared" si="24"/>
        <v>43.75</v>
      </c>
      <c r="P24" s="33">
        <f>M24</f>
        <v>48</v>
      </c>
      <c r="Q24" s="33">
        <v>21</v>
      </c>
      <c r="R24" s="33">
        <f t="shared" si="25"/>
        <v>43.75</v>
      </c>
      <c r="S24" s="33">
        <f>P24</f>
        <v>48</v>
      </c>
      <c r="T24" s="33">
        <v>23</v>
      </c>
      <c r="U24" s="33">
        <f t="shared" si="26"/>
        <v>47.916666666666671</v>
      </c>
      <c r="V24" s="33">
        <f>(D24+G24+J24+M24+P24+S24)/6</f>
        <v>48</v>
      </c>
      <c r="W24" s="33">
        <f t="shared" si="27"/>
        <v>24</v>
      </c>
      <c r="X24" s="33">
        <f t="shared" si="28"/>
        <v>50</v>
      </c>
    </row>
    <row r="25" spans="1:24" ht="33.950000000000003" customHeight="1">
      <c r="A25" s="1">
        <v>16</v>
      </c>
      <c r="B25" s="3" t="s">
        <v>16</v>
      </c>
      <c r="C25" s="2" t="s">
        <v>20</v>
      </c>
      <c r="D25" s="6">
        <v>31</v>
      </c>
      <c r="E25" s="6">
        <v>29</v>
      </c>
      <c r="F25" s="33">
        <f t="shared" si="21"/>
        <v>93.548387096774192</v>
      </c>
      <c r="G25" s="33">
        <f t="shared" ref="G25:G30" si="29">D25</f>
        <v>31</v>
      </c>
      <c r="H25" s="33">
        <v>28</v>
      </c>
      <c r="I25" s="33">
        <f t="shared" si="22"/>
        <v>90.322580645161281</v>
      </c>
      <c r="J25" s="33">
        <f t="shared" ref="J25:J30" si="30">G25</f>
        <v>31</v>
      </c>
      <c r="K25" s="33">
        <v>29</v>
      </c>
      <c r="L25" s="33">
        <f t="shared" si="23"/>
        <v>93.548387096774192</v>
      </c>
      <c r="M25" s="33">
        <f t="shared" ref="M25:M30" si="31">J25</f>
        <v>31</v>
      </c>
      <c r="N25" s="33">
        <v>24</v>
      </c>
      <c r="O25" s="33">
        <f t="shared" si="24"/>
        <v>77.41935483870968</v>
      </c>
      <c r="P25" s="33">
        <f t="shared" ref="P25:P30" si="32">M25</f>
        <v>31</v>
      </c>
      <c r="Q25" s="33">
        <v>27</v>
      </c>
      <c r="R25" s="33">
        <f t="shared" si="25"/>
        <v>87.096774193548384</v>
      </c>
      <c r="S25" s="33">
        <f t="shared" ref="S25:S30" si="33">P25</f>
        <v>31</v>
      </c>
      <c r="T25" s="33">
        <v>29</v>
      </c>
      <c r="U25" s="33">
        <f t="shared" si="26"/>
        <v>93.548387096774192</v>
      </c>
      <c r="V25" s="33">
        <f t="shared" ref="V25:V30" si="34">(D25+G25+J25+M25+P25+S25)/6</f>
        <v>31</v>
      </c>
      <c r="W25" s="33">
        <f t="shared" si="27"/>
        <v>27.666666666666668</v>
      </c>
      <c r="X25" s="33">
        <f t="shared" si="28"/>
        <v>89.247311827956992</v>
      </c>
    </row>
    <row r="26" spans="1:24" ht="33.950000000000003" customHeight="1">
      <c r="A26" s="1">
        <v>17</v>
      </c>
      <c r="B26" s="3" t="s">
        <v>16</v>
      </c>
      <c r="C26" s="2" t="s">
        <v>21</v>
      </c>
      <c r="D26" s="6">
        <v>11</v>
      </c>
      <c r="E26" s="6">
        <v>10</v>
      </c>
      <c r="F26" s="33">
        <f t="shared" si="21"/>
        <v>90.909090909090907</v>
      </c>
      <c r="G26" s="33">
        <f t="shared" si="29"/>
        <v>11</v>
      </c>
      <c r="H26" s="33">
        <v>10</v>
      </c>
      <c r="I26" s="33">
        <f t="shared" si="22"/>
        <v>90.909090909090907</v>
      </c>
      <c r="J26" s="33">
        <f t="shared" si="30"/>
        <v>11</v>
      </c>
      <c r="K26" s="33">
        <v>10</v>
      </c>
      <c r="L26" s="33">
        <f t="shared" si="23"/>
        <v>90.909090909090907</v>
      </c>
      <c r="M26" s="33">
        <f t="shared" si="31"/>
        <v>11</v>
      </c>
      <c r="N26" s="33">
        <v>9</v>
      </c>
      <c r="O26" s="33">
        <f t="shared" si="24"/>
        <v>81.818181818181827</v>
      </c>
      <c r="P26" s="33">
        <f t="shared" si="32"/>
        <v>11</v>
      </c>
      <c r="Q26" s="33">
        <v>10</v>
      </c>
      <c r="R26" s="33">
        <f t="shared" si="25"/>
        <v>90.909090909090907</v>
      </c>
      <c r="S26" s="33">
        <f t="shared" si="33"/>
        <v>11</v>
      </c>
      <c r="T26" s="33">
        <v>10</v>
      </c>
      <c r="U26" s="33">
        <f t="shared" si="26"/>
        <v>90.909090909090907</v>
      </c>
      <c r="V26" s="33">
        <f t="shared" si="34"/>
        <v>11</v>
      </c>
      <c r="W26" s="33">
        <f t="shared" si="27"/>
        <v>9.8333333333333339</v>
      </c>
      <c r="X26" s="33">
        <f t="shared" si="28"/>
        <v>89.393939393939405</v>
      </c>
    </row>
    <row r="27" spans="1:24" ht="33.950000000000003" customHeight="1">
      <c r="A27" s="1">
        <v>18</v>
      </c>
      <c r="B27" s="3" t="s">
        <v>16</v>
      </c>
      <c r="C27" s="2" t="s">
        <v>22</v>
      </c>
      <c r="D27" s="6">
        <v>5</v>
      </c>
      <c r="E27" s="7">
        <v>3</v>
      </c>
      <c r="F27" s="33">
        <f t="shared" si="21"/>
        <v>60</v>
      </c>
      <c r="G27" s="33">
        <f t="shared" si="29"/>
        <v>5</v>
      </c>
      <c r="H27" s="33">
        <v>3</v>
      </c>
      <c r="I27" s="33">
        <f t="shared" si="22"/>
        <v>60</v>
      </c>
      <c r="J27" s="33">
        <f t="shared" si="30"/>
        <v>5</v>
      </c>
      <c r="K27" s="33">
        <v>2</v>
      </c>
      <c r="L27" s="33">
        <f t="shared" si="23"/>
        <v>40</v>
      </c>
      <c r="M27" s="33">
        <f t="shared" si="31"/>
        <v>5</v>
      </c>
      <c r="N27" s="33">
        <v>2</v>
      </c>
      <c r="O27" s="33">
        <f t="shared" si="24"/>
        <v>40</v>
      </c>
      <c r="P27" s="33">
        <f t="shared" si="32"/>
        <v>5</v>
      </c>
      <c r="Q27" s="33">
        <v>3</v>
      </c>
      <c r="R27" s="33">
        <f t="shared" si="25"/>
        <v>60</v>
      </c>
      <c r="S27" s="33">
        <f t="shared" si="33"/>
        <v>5</v>
      </c>
      <c r="T27" s="33">
        <v>5</v>
      </c>
      <c r="U27" s="33">
        <f t="shared" si="26"/>
        <v>100</v>
      </c>
      <c r="V27" s="33">
        <f t="shared" si="34"/>
        <v>5</v>
      </c>
      <c r="W27" s="33">
        <f t="shared" si="27"/>
        <v>3</v>
      </c>
      <c r="X27" s="33">
        <f t="shared" si="28"/>
        <v>60</v>
      </c>
    </row>
    <row r="28" spans="1:24" ht="33.950000000000003" customHeight="1">
      <c r="A28" s="1">
        <v>19</v>
      </c>
      <c r="B28" s="3" t="s">
        <v>16</v>
      </c>
      <c r="C28" s="2" t="s">
        <v>23</v>
      </c>
      <c r="D28" s="6">
        <v>32</v>
      </c>
      <c r="E28" s="6">
        <v>30</v>
      </c>
      <c r="F28" s="33">
        <f t="shared" si="21"/>
        <v>93.75</v>
      </c>
      <c r="G28" s="33">
        <f t="shared" si="29"/>
        <v>32</v>
      </c>
      <c r="H28" s="33">
        <v>31</v>
      </c>
      <c r="I28" s="33">
        <f t="shared" si="22"/>
        <v>96.875</v>
      </c>
      <c r="J28" s="33">
        <f t="shared" si="30"/>
        <v>32</v>
      </c>
      <c r="K28" s="33">
        <v>29</v>
      </c>
      <c r="L28" s="33">
        <f t="shared" si="23"/>
        <v>90.625</v>
      </c>
      <c r="M28" s="33">
        <f t="shared" si="31"/>
        <v>32</v>
      </c>
      <c r="N28" s="33">
        <v>27</v>
      </c>
      <c r="O28" s="33">
        <f t="shared" si="24"/>
        <v>84.375</v>
      </c>
      <c r="P28" s="33">
        <f t="shared" si="32"/>
        <v>32</v>
      </c>
      <c r="Q28" s="33">
        <v>27</v>
      </c>
      <c r="R28" s="33">
        <f t="shared" si="25"/>
        <v>84.375</v>
      </c>
      <c r="S28" s="33">
        <f t="shared" si="33"/>
        <v>32</v>
      </c>
      <c r="T28" s="33">
        <v>31</v>
      </c>
      <c r="U28" s="33">
        <f t="shared" si="26"/>
        <v>96.875</v>
      </c>
      <c r="V28" s="33">
        <f t="shared" si="34"/>
        <v>32</v>
      </c>
      <c r="W28" s="33">
        <f t="shared" si="27"/>
        <v>29.166666666666668</v>
      </c>
      <c r="X28" s="33">
        <f t="shared" si="28"/>
        <v>91.145833333333343</v>
      </c>
    </row>
    <row r="29" spans="1:24" ht="33.950000000000003" customHeight="1">
      <c r="A29" s="1">
        <v>20</v>
      </c>
      <c r="B29" s="3" t="s">
        <v>16</v>
      </c>
      <c r="C29" s="2" t="s">
        <v>24</v>
      </c>
      <c r="D29" s="6">
        <v>27</v>
      </c>
      <c r="E29" s="6">
        <v>24</v>
      </c>
      <c r="F29" s="33">
        <f t="shared" si="21"/>
        <v>88.888888888888886</v>
      </c>
      <c r="G29" s="33">
        <f t="shared" si="29"/>
        <v>27</v>
      </c>
      <c r="H29" s="33">
        <v>24</v>
      </c>
      <c r="I29" s="33">
        <f t="shared" si="22"/>
        <v>88.888888888888886</v>
      </c>
      <c r="J29" s="33">
        <f t="shared" si="30"/>
        <v>27</v>
      </c>
      <c r="K29" s="33">
        <v>21</v>
      </c>
      <c r="L29" s="33">
        <f t="shared" si="23"/>
        <v>77.777777777777786</v>
      </c>
      <c r="M29" s="33">
        <f t="shared" si="31"/>
        <v>27</v>
      </c>
      <c r="N29" s="33">
        <v>16</v>
      </c>
      <c r="O29" s="33">
        <f t="shared" si="24"/>
        <v>59.259259259259252</v>
      </c>
      <c r="P29" s="33">
        <f t="shared" si="32"/>
        <v>27</v>
      </c>
      <c r="Q29" s="33">
        <v>16</v>
      </c>
      <c r="R29" s="33">
        <f t="shared" si="25"/>
        <v>59.259259259259252</v>
      </c>
      <c r="S29" s="33">
        <f t="shared" si="33"/>
        <v>27</v>
      </c>
      <c r="T29" s="33">
        <v>21</v>
      </c>
      <c r="U29" s="33">
        <f t="shared" si="26"/>
        <v>77.777777777777786</v>
      </c>
      <c r="V29" s="33">
        <f t="shared" si="34"/>
        <v>27</v>
      </c>
      <c r="W29" s="33">
        <f t="shared" si="27"/>
        <v>20.333333333333332</v>
      </c>
      <c r="X29" s="33">
        <f t="shared" si="28"/>
        <v>75.308641975308632</v>
      </c>
    </row>
    <row r="30" spans="1:24" ht="33.950000000000003" customHeight="1">
      <c r="A30" s="1">
        <v>21</v>
      </c>
      <c r="B30" s="3" t="s">
        <v>16</v>
      </c>
      <c r="C30" s="2" t="s">
        <v>25</v>
      </c>
      <c r="D30" s="34">
        <v>36</v>
      </c>
      <c r="E30" s="34">
        <v>32</v>
      </c>
      <c r="F30" s="35">
        <f t="shared" si="21"/>
        <v>88.888888888888886</v>
      </c>
      <c r="G30" s="35">
        <f t="shared" si="29"/>
        <v>36</v>
      </c>
      <c r="H30" s="35">
        <v>35</v>
      </c>
      <c r="I30" s="35">
        <f t="shared" si="22"/>
        <v>97.222222222222214</v>
      </c>
      <c r="J30" s="35">
        <f t="shared" si="30"/>
        <v>36</v>
      </c>
      <c r="K30" s="35">
        <v>31</v>
      </c>
      <c r="L30" s="35">
        <f t="shared" si="23"/>
        <v>86.111111111111114</v>
      </c>
      <c r="M30" s="35">
        <f t="shared" si="31"/>
        <v>36</v>
      </c>
      <c r="N30" s="35">
        <v>22</v>
      </c>
      <c r="O30" s="35">
        <f t="shared" si="24"/>
        <v>61.111111111111114</v>
      </c>
      <c r="P30" s="35">
        <f t="shared" si="32"/>
        <v>36</v>
      </c>
      <c r="Q30" s="35">
        <v>26</v>
      </c>
      <c r="R30" s="35">
        <f t="shared" si="25"/>
        <v>72.222222222222214</v>
      </c>
      <c r="S30" s="35">
        <f t="shared" si="33"/>
        <v>36</v>
      </c>
      <c r="T30" s="35">
        <v>31</v>
      </c>
      <c r="U30" s="35">
        <f t="shared" si="26"/>
        <v>86.111111111111114</v>
      </c>
      <c r="V30" s="35">
        <f t="shared" si="34"/>
        <v>36</v>
      </c>
      <c r="W30" s="35">
        <f t="shared" si="27"/>
        <v>29.5</v>
      </c>
      <c r="X30" s="35">
        <f t="shared" si="28"/>
        <v>81.944444444444443</v>
      </c>
    </row>
    <row r="31" spans="1:24" ht="33.950000000000003" customHeight="1">
      <c r="A31" s="1"/>
      <c r="B31" s="3"/>
      <c r="C31" s="17" t="s">
        <v>137</v>
      </c>
      <c r="D31" s="36">
        <f>SUM(D22:D30)</f>
        <v>224</v>
      </c>
      <c r="E31" s="36">
        <f t="shared" ref="E31" si="35">SUM(E22:E30)</f>
        <v>184</v>
      </c>
      <c r="F31" s="36">
        <f t="shared" si="21"/>
        <v>82.142857142857139</v>
      </c>
      <c r="G31" s="36">
        <f>SUM(G22:G30)</f>
        <v>224</v>
      </c>
      <c r="H31" s="36">
        <f t="shared" ref="H31" si="36">SUM(H22:H30)</f>
        <v>193</v>
      </c>
      <c r="I31" s="36">
        <f t="shared" si="22"/>
        <v>86.160714285714292</v>
      </c>
      <c r="J31" s="36">
        <f>SUM(J22:J30)</f>
        <v>224</v>
      </c>
      <c r="K31" s="36">
        <f t="shared" ref="K31" si="37">SUM(K22:K30)</f>
        <v>172</v>
      </c>
      <c r="L31" s="36">
        <f t="shared" si="23"/>
        <v>76.785714285714292</v>
      </c>
      <c r="M31" s="36">
        <f>SUM(M22:M30)</f>
        <v>224</v>
      </c>
      <c r="N31" s="36">
        <f t="shared" ref="N31" si="38">SUM(N22:N30)</f>
        <v>143</v>
      </c>
      <c r="O31" s="36">
        <f t="shared" si="24"/>
        <v>63.839285714285708</v>
      </c>
      <c r="P31" s="36">
        <f>SUM(P22:P30)</f>
        <v>224</v>
      </c>
      <c r="Q31" s="36">
        <f t="shared" ref="Q31" si="39">SUM(Q22:Q30)</f>
        <v>161</v>
      </c>
      <c r="R31" s="36">
        <f t="shared" si="25"/>
        <v>71.875</v>
      </c>
      <c r="S31" s="36">
        <f>SUM(S22:S30)</f>
        <v>224</v>
      </c>
      <c r="T31" s="36">
        <f t="shared" ref="T31" si="40">SUM(T22:T30)</f>
        <v>173</v>
      </c>
      <c r="U31" s="36">
        <f t="shared" si="26"/>
        <v>77.232142857142861</v>
      </c>
      <c r="V31" s="36">
        <f>SUM(V22:V30)</f>
        <v>224</v>
      </c>
      <c r="W31" s="36">
        <f t="shared" ref="W31" si="41">SUM(W22:W30)</f>
        <v>171</v>
      </c>
      <c r="X31" s="36">
        <f t="shared" si="28"/>
        <v>76.339285714285708</v>
      </c>
    </row>
    <row r="32" spans="1:24" ht="33.950000000000003" customHeight="1">
      <c r="A32" s="63" t="s">
        <v>26</v>
      </c>
      <c r="B32" s="64"/>
      <c r="C32" s="65"/>
      <c r="D32" s="12"/>
      <c r="E32" s="12"/>
      <c r="F32" s="12"/>
      <c r="G32" s="12"/>
      <c r="H32" s="12"/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ht="33.950000000000003" customHeight="1">
      <c r="A33" s="1">
        <v>22</v>
      </c>
      <c r="B33" s="3" t="s">
        <v>26</v>
      </c>
      <c r="C33" s="4" t="s">
        <v>27</v>
      </c>
      <c r="D33" s="6">
        <v>89</v>
      </c>
      <c r="E33" s="6">
        <v>53</v>
      </c>
      <c r="F33" s="6">
        <f>E33/D33*100</f>
        <v>59.550561797752813</v>
      </c>
      <c r="G33" s="6">
        <v>89</v>
      </c>
      <c r="H33" s="6">
        <v>82</v>
      </c>
      <c r="I33" s="6">
        <f>H33/G33*100</f>
        <v>92.134831460674164</v>
      </c>
      <c r="J33" s="6">
        <v>89</v>
      </c>
      <c r="K33" s="6">
        <v>70</v>
      </c>
      <c r="L33" s="6">
        <f>K33/J33*100</f>
        <v>78.651685393258433</v>
      </c>
      <c r="M33" s="6">
        <v>89</v>
      </c>
      <c r="N33" s="6">
        <v>51</v>
      </c>
      <c r="O33" s="6">
        <f>N33/M33*100</f>
        <v>57.303370786516851</v>
      </c>
      <c r="P33" s="6">
        <v>89</v>
      </c>
      <c r="Q33" s="6">
        <v>64</v>
      </c>
      <c r="R33" s="6">
        <f>Q33/P33*100</f>
        <v>71.910112359550567</v>
      </c>
      <c r="S33" s="6">
        <v>89</v>
      </c>
      <c r="T33" s="6">
        <v>43</v>
      </c>
      <c r="U33" s="6">
        <f>T33/S33*100</f>
        <v>48.314606741573037</v>
      </c>
      <c r="V33" s="6">
        <v>89</v>
      </c>
      <c r="W33" s="6">
        <v>61</v>
      </c>
      <c r="X33" s="6">
        <f>W33/V33*100</f>
        <v>68.539325842696627</v>
      </c>
    </row>
    <row r="34" spans="1:24" ht="33.950000000000003" customHeight="1">
      <c r="A34" s="1">
        <v>23</v>
      </c>
      <c r="B34" s="3" t="s">
        <v>26</v>
      </c>
      <c r="C34" s="4" t="s">
        <v>28</v>
      </c>
      <c r="D34" s="6">
        <v>43</v>
      </c>
      <c r="E34" s="6">
        <v>42</v>
      </c>
      <c r="F34" s="6">
        <f>E34/D34*100</f>
        <v>97.674418604651152</v>
      </c>
      <c r="G34" s="6">
        <v>43</v>
      </c>
      <c r="H34" s="6">
        <v>43</v>
      </c>
      <c r="I34" s="6">
        <f>H34/G34*100</f>
        <v>100</v>
      </c>
      <c r="J34" s="6">
        <v>43</v>
      </c>
      <c r="K34" s="6">
        <v>39</v>
      </c>
      <c r="L34" s="6">
        <f>K34/J34*100</f>
        <v>90.697674418604649</v>
      </c>
      <c r="M34" s="6">
        <v>43</v>
      </c>
      <c r="N34" s="6">
        <v>30</v>
      </c>
      <c r="O34" s="6">
        <f>N34/M34*100</f>
        <v>69.767441860465112</v>
      </c>
      <c r="P34" s="6">
        <v>43</v>
      </c>
      <c r="Q34" s="6">
        <v>33</v>
      </c>
      <c r="R34" s="6">
        <f>Q34/P34*100</f>
        <v>76.744186046511629</v>
      </c>
      <c r="S34" s="6">
        <v>43</v>
      </c>
      <c r="T34" s="6">
        <v>39</v>
      </c>
      <c r="U34" s="6">
        <f>T34/S34*100</f>
        <v>90.697674418604649</v>
      </c>
      <c r="V34" s="6">
        <v>43</v>
      </c>
      <c r="W34" s="6">
        <v>24</v>
      </c>
      <c r="X34" s="6">
        <f>W34/V34*100</f>
        <v>55.813953488372093</v>
      </c>
    </row>
    <row r="35" spans="1:24" ht="33.950000000000003" customHeight="1">
      <c r="A35" s="1">
        <v>24</v>
      </c>
      <c r="B35" s="3" t="s">
        <v>26</v>
      </c>
      <c r="C35" s="4" t="s">
        <v>29</v>
      </c>
      <c r="D35" s="6">
        <v>30</v>
      </c>
      <c r="E35" s="6">
        <v>29</v>
      </c>
      <c r="F35" s="6">
        <f t="shared" ref="F35:F44" si="42">E35/D35*100</f>
        <v>96.666666666666671</v>
      </c>
      <c r="G35" s="6">
        <v>30</v>
      </c>
      <c r="H35" s="6">
        <v>30</v>
      </c>
      <c r="I35" s="6">
        <f t="shared" ref="I35:I44" si="43">H35/G35*100</f>
        <v>100</v>
      </c>
      <c r="J35" s="6">
        <v>30</v>
      </c>
      <c r="K35" s="6">
        <v>30</v>
      </c>
      <c r="L35" s="6">
        <f t="shared" ref="L35:L43" si="44">K35/J35*100</f>
        <v>100</v>
      </c>
      <c r="M35" s="6">
        <v>30</v>
      </c>
      <c r="N35" s="6">
        <v>27</v>
      </c>
      <c r="O35" s="6">
        <f t="shared" ref="O35:O43" si="45">N35/M35*100</f>
        <v>90</v>
      </c>
      <c r="P35" s="6">
        <v>30</v>
      </c>
      <c r="Q35" s="6">
        <v>25</v>
      </c>
      <c r="R35" s="6">
        <f t="shared" ref="R35:R44" si="46">Q35/P35*100</f>
        <v>83.333333333333343</v>
      </c>
      <c r="S35" s="6">
        <v>30</v>
      </c>
      <c r="T35" s="6">
        <v>30</v>
      </c>
      <c r="U35" s="6">
        <f t="shared" ref="U35:U44" si="47">T35/S35*100</f>
        <v>100</v>
      </c>
      <c r="V35" s="6">
        <v>30</v>
      </c>
      <c r="W35" s="6">
        <v>23</v>
      </c>
      <c r="X35" s="6">
        <f t="shared" ref="X35:X44" si="48">W35/V35*100</f>
        <v>76.666666666666671</v>
      </c>
    </row>
    <row r="36" spans="1:24" ht="33.950000000000003" customHeight="1">
      <c r="A36" s="1">
        <v>25</v>
      </c>
      <c r="B36" s="3" t="s">
        <v>26</v>
      </c>
      <c r="C36" s="4" t="s">
        <v>30</v>
      </c>
      <c r="D36" s="6">
        <v>143</v>
      </c>
      <c r="E36" s="6">
        <v>119</v>
      </c>
      <c r="F36" s="6">
        <f t="shared" si="42"/>
        <v>83.216783216783213</v>
      </c>
      <c r="G36" s="6">
        <v>143</v>
      </c>
      <c r="H36" s="6">
        <v>140</v>
      </c>
      <c r="I36" s="6">
        <f t="shared" si="43"/>
        <v>97.902097902097907</v>
      </c>
      <c r="J36" s="6">
        <v>143</v>
      </c>
      <c r="K36" s="6">
        <v>112</v>
      </c>
      <c r="L36" s="6">
        <f t="shared" si="44"/>
        <v>78.32167832167832</v>
      </c>
      <c r="M36" s="6">
        <v>143</v>
      </c>
      <c r="N36" s="6">
        <v>96</v>
      </c>
      <c r="O36" s="6">
        <f t="shared" si="45"/>
        <v>67.132867132867133</v>
      </c>
      <c r="P36" s="6">
        <v>143</v>
      </c>
      <c r="Q36" s="6">
        <v>103</v>
      </c>
      <c r="R36" s="6">
        <f t="shared" si="46"/>
        <v>72.027972027972027</v>
      </c>
      <c r="S36" s="6">
        <v>143</v>
      </c>
      <c r="T36" s="6">
        <v>126</v>
      </c>
      <c r="U36" s="6">
        <f t="shared" si="47"/>
        <v>88.111888111888121</v>
      </c>
      <c r="V36" s="6">
        <v>143</v>
      </c>
      <c r="W36" s="6">
        <v>68</v>
      </c>
      <c r="X36" s="6">
        <f t="shared" si="48"/>
        <v>47.552447552447553</v>
      </c>
    </row>
    <row r="37" spans="1:24" ht="33.950000000000003" customHeight="1">
      <c r="A37" s="1">
        <v>26</v>
      </c>
      <c r="B37" s="3" t="s">
        <v>26</v>
      </c>
      <c r="C37" s="4" t="s">
        <v>31</v>
      </c>
      <c r="D37" s="6">
        <v>71</v>
      </c>
      <c r="E37" s="6">
        <v>62</v>
      </c>
      <c r="F37" s="6">
        <f t="shared" si="42"/>
        <v>87.323943661971825</v>
      </c>
      <c r="G37" s="6">
        <v>71</v>
      </c>
      <c r="H37" s="6">
        <v>61</v>
      </c>
      <c r="I37" s="6">
        <f t="shared" si="43"/>
        <v>85.91549295774648</v>
      </c>
      <c r="J37" s="6">
        <v>71</v>
      </c>
      <c r="K37" s="6">
        <v>50</v>
      </c>
      <c r="L37" s="6">
        <f t="shared" si="44"/>
        <v>70.422535211267601</v>
      </c>
      <c r="M37" s="6">
        <v>71</v>
      </c>
      <c r="N37" s="6">
        <v>34</v>
      </c>
      <c r="O37" s="6">
        <f t="shared" si="45"/>
        <v>47.887323943661968</v>
      </c>
      <c r="P37" s="6">
        <v>71</v>
      </c>
      <c r="Q37" s="6">
        <v>50</v>
      </c>
      <c r="R37" s="6">
        <f t="shared" si="46"/>
        <v>70.422535211267601</v>
      </c>
      <c r="S37" s="6">
        <v>71</v>
      </c>
      <c r="T37" s="6">
        <v>67</v>
      </c>
      <c r="U37" s="6">
        <f t="shared" si="47"/>
        <v>94.366197183098592</v>
      </c>
      <c r="V37" s="6">
        <v>71</v>
      </c>
      <c r="W37" s="6">
        <v>33</v>
      </c>
      <c r="X37" s="6">
        <f t="shared" si="48"/>
        <v>46.478873239436616</v>
      </c>
    </row>
    <row r="38" spans="1:24" ht="33.950000000000003" customHeight="1">
      <c r="A38" s="1">
        <v>27</v>
      </c>
      <c r="B38" s="3" t="s">
        <v>26</v>
      </c>
      <c r="C38" s="4" t="s">
        <v>32</v>
      </c>
      <c r="D38" s="6">
        <v>119</v>
      </c>
      <c r="E38" s="6">
        <v>107</v>
      </c>
      <c r="F38" s="6">
        <v>90</v>
      </c>
      <c r="G38" s="6">
        <v>119</v>
      </c>
      <c r="H38" s="6">
        <v>112</v>
      </c>
      <c r="I38" s="6">
        <v>94</v>
      </c>
      <c r="J38" s="6">
        <v>119</v>
      </c>
      <c r="K38" s="6">
        <v>103</v>
      </c>
      <c r="L38" s="6">
        <f t="shared" si="44"/>
        <v>86.554621848739501</v>
      </c>
      <c r="M38" s="6">
        <v>119</v>
      </c>
      <c r="N38" s="6">
        <v>59</v>
      </c>
      <c r="O38" s="6">
        <v>50</v>
      </c>
      <c r="P38" s="6">
        <v>119</v>
      </c>
      <c r="Q38" s="6">
        <v>104</v>
      </c>
      <c r="R38" s="6">
        <v>87</v>
      </c>
      <c r="S38" s="6">
        <v>119</v>
      </c>
      <c r="T38" s="6">
        <v>96</v>
      </c>
      <c r="U38" s="6">
        <v>81</v>
      </c>
      <c r="V38" s="6">
        <v>119</v>
      </c>
      <c r="W38" s="6">
        <v>59</v>
      </c>
      <c r="X38" s="6">
        <f t="shared" si="48"/>
        <v>49.579831932773111</v>
      </c>
    </row>
    <row r="39" spans="1:24" ht="33.950000000000003" customHeight="1">
      <c r="A39" s="1">
        <v>28</v>
      </c>
      <c r="B39" s="3" t="s">
        <v>26</v>
      </c>
      <c r="C39" s="4" t="s">
        <v>33</v>
      </c>
      <c r="D39" s="6">
        <v>48</v>
      </c>
      <c r="E39" s="6">
        <v>40</v>
      </c>
      <c r="F39" s="6">
        <v>83</v>
      </c>
      <c r="G39" s="6">
        <v>48</v>
      </c>
      <c r="H39" s="6">
        <v>47</v>
      </c>
      <c r="I39" s="6">
        <v>98</v>
      </c>
      <c r="J39" s="6">
        <v>48</v>
      </c>
      <c r="K39" s="6">
        <v>46</v>
      </c>
      <c r="L39" s="6">
        <v>96</v>
      </c>
      <c r="M39" s="6">
        <v>48</v>
      </c>
      <c r="N39" s="6">
        <v>40</v>
      </c>
      <c r="O39" s="6">
        <v>83</v>
      </c>
      <c r="P39" s="6">
        <v>48</v>
      </c>
      <c r="Q39" s="6">
        <v>43</v>
      </c>
      <c r="R39" s="6">
        <v>90</v>
      </c>
      <c r="S39" s="6">
        <v>48</v>
      </c>
      <c r="T39" s="6">
        <v>40</v>
      </c>
      <c r="U39" s="6">
        <v>83</v>
      </c>
      <c r="V39" s="6">
        <v>48</v>
      </c>
      <c r="W39" s="6">
        <v>40</v>
      </c>
      <c r="X39" s="6">
        <v>83</v>
      </c>
    </row>
    <row r="40" spans="1:24" ht="33.950000000000003" customHeight="1">
      <c r="A40" s="1">
        <v>29</v>
      </c>
      <c r="B40" s="3" t="s">
        <v>26</v>
      </c>
      <c r="C40" s="4" t="s">
        <v>34</v>
      </c>
      <c r="D40" s="6">
        <v>33</v>
      </c>
      <c r="E40" s="6">
        <v>27</v>
      </c>
      <c r="F40" s="6">
        <f t="shared" si="42"/>
        <v>81.818181818181827</v>
      </c>
      <c r="G40" s="6">
        <v>33</v>
      </c>
      <c r="H40" s="6">
        <v>32</v>
      </c>
      <c r="I40" s="6">
        <f t="shared" si="43"/>
        <v>96.969696969696969</v>
      </c>
      <c r="J40" s="6">
        <v>33</v>
      </c>
      <c r="K40" s="6">
        <v>17</v>
      </c>
      <c r="L40" s="6">
        <f t="shared" si="44"/>
        <v>51.515151515151516</v>
      </c>
      <c r="M40" s="6">
        <v>33</v>
      </c>
      <c r="N40" s="6">
        <v>20</v>
      </c>
      <c r="O40" s="6">
        <f t="shared" si="45"/>
        <v>60.606060606060609</v>
      </c>
      <c r="P40" s="6">
        <v>33</v>
      </c>
      <c r="Q40" s="6">
        <v>26</v>
      </c>
      <c r="R40" s="6">
        <f t="shared" si="46"/>
        <v>78.787878787878782</v>
      </c>
      <c r="S40" s="6">
        <v>33</v>
      </c>
      <c r="T40" s="6">
        <v>31</v>
      </c>
      <c r="U40" s="6">
        <f t="shared" si="47"/>
        <v>93.939393939393938</v>
      </c>
      <c r="V40" s="6">
        <v>33</v>
      </c>
      <c r="W40" s="6">
        <v>16</v>
      </c>
      <c r="X40" s="6">
        <f t="shared" si="48"/>
        <v>48.484848484848484</v>
      </c>
    </row>
    <row r="41" spans="1:24" ht="33.950000000000003" customHeight="1">
      <c r="A41" s="1">
        <v>30</v>
      </c>
      <c r="B41" s="3" t="s">
        <v>26</v>
      </c>
      <c r="C41" s="4" t="s">
        <v>35</v>
      </c>
      <c r="D41" s="6">
        <v>25</v>
      </c>
      <c r="E41" s="6">
        <v>20</v>
      </c>
      <c r="F41" s="6">
        <f t="shared" si="42"/>
        <v>80</v>
      </c>
      <c r="G41" s="6">
        <v>25</v>
      </c>
      <c r="H41" s="6">
        <v>22</v>
      </c>
      <c r="I41" s="6">
        <f t="shared" si="43"/>
        <v>88</v>
      </c>
      <c r="J41" s="6">
        <v>25</v>
      </c>
      <c r="K41" s="6">
        <v>23</v>
      </c>
      <c r="L41" s="6">
        <f t="shared" si="44"/>
        <v>92</v>
      </c>
      <c r="M41" s="6">
        <v>25</v>
      </c>
      <c r="N41" s="6">
        <v>17</v>
      </c>
      <c r="O41" s="6">
        <f t="shared" si="45"/>
        <v>68</v>
      </c>
      <c r="P41" s="6">
        <v>25</v>
      </c>
      <c r="Q41" s="6">
        <v>21</v>
      </c>
      <c r="R41" s="6">
        <f t="shared" si="46"/>
        <v>84</v>
      </c>
      <c r="S41" s="6">
        <v>25</v>
      </c>
      <c r="T41" s="6">
        <v>19</v>
      </c>
      <c r="U41" s="6">
        <f t="shared" si="47"/>
        <v>76</v>
      </c>
      <c r="V41" s="6">
        <v>25</v>
      </c>
      <c r="W41" s="6">
        <v>15</v>
      </c>
      <c r="X41" s="6">
        <f t="shared" si="48"/>
        <v>60</v>
      </c>
    </row>
    <row r="42" spans="1:24" ht="33.950000000000003" customHeight="1">
      <c r="A42" s="1">
        <v>31</v>
      </c>
      <c r="B42" s="3" t="s">
        <v>26</v>
      </c>
      <c r="C42" s="4" t="s">
        <v>36</v>
      </c>
      <c r="D42" s="8">
        <v>38</v>
      </c>
      <c r="E42" s="8">
        <v>33</v>
      </c>
      <c r="F42" s="22">
        <f t="shared" si="42"/>
        <v>86.842105263157904</v>
      </c>
      <c r="G42" s="8">
        <v>38</v>
      </c>
      <c r="H42" s="8">
        <v>36</v>
      </c>
      <c r="I42" s="22">
        <f t="shared" si="43"/>
        <v>94.73684210526315</v>
      </c>
      <c r="J42" s="8">
        <v>38</v>
      </c>
      <c r="K42" s="8">
        <v>32</v>
      </c>
      <c r="L42" s="22">
        <f t="shared" si="44"/>
        <v>84.210526315789465</v>
      </c>
      <c r="M42" s="8">
        <v>38</v>
      </c>
      <c r="N42" s="8">
        <v>27</v>
      </c>
      <c r="O42" s="22">
        <f t="shared" ref="O42" si="49">K42/J42*100</f>
        <v>84.210526315789465</v>
      </c>
      <c r="P42" s="8">
        <v>38</v>
      </c>
      <c r="Q42" s="8">
        <v>33</v>
      </c>
      <c r="R42" s="22">
        <f t="shared" si="46"/>
        <v>86.842105263157904</v>
      </c>
      <c r="S42" s="8">
        <v>38</v>
      </c>
      <c r="T42" s="8">
        <v>37</v>
      </c>
      <c r="U42" s="22">
        <f t="shared" si="47"/>
        <v>97.368421052631575</v>
      </c>
      <c r="V42" s="22">
        <v>38</v>
      </c>
      <c r="W42" s="22">
        <v>26</v>
      </c>
      <c r="X42" s="24">
        <f t="shared" si="48"/>
        <v>68.421052631578945</v>
      </c>
    </row>
    <row r="43" spans="1:24" ht="33.950000000000003" customHeight="1">
      <c r="A43" s="1">
        <v>32</v>
      </c>
      <c r="B43" s="3" t="s">
        <v>26</v>
      </c>
      <c r="C43" s="4" t="s">
        <v>37</v>
      </c>
      <c r="D43" s="6">
        <v>97</v>
      </c>
      <c r="E43" s="6">
        <v>88</v>
      </c>
      <c r="F43" s="6">
        <f t="shared" si="42"/>
        <v>90.721649484536087</v>
      </c>
      <c r="G43" s="6">
        <v>97</v>
      </c>
      <c r="H43" s="6">
        <v>90</v>
      </c>
      <c r="I43" s="6">
        <f t="shared" si="43"/>
        <v>92.783505154639172</v>
      </c>
      <c r="J43" s="6">
        <v>97</v>
      </c>
      <c r="K43" s="6">
        <v>69</v>
      </c>
      <c r="L43" s="6">
        <f t="shared" si="44"/>
        <v>71.134020618556704</v>
      </c>
      <c r="M43" s="6">
        <v>97</v>
      </c>
      <c r="N43" s="6">
        <v>43</v>
      </c>
      <c r="O43" s="6">
        <f t="shared" si="45"/>
        <v>44.329896907216494</v>
      </c>
      <c r="P43" s="6">
        <v>97</v>
      </c>
      <c r="Q43" s="6">
        <v>69</v>
      </c>
      <c r="R43" s="6">
        <f t="shared" si="46"/>
        <v>71.134020618556704</v>
      </c>
      <c r="S43" s="6">
        <v>97</v>
      </c>
      <c r="T43" s="6">
        <v>65</v>
      </c>
      <c r="U43" s="6">
        <f t="shared" si="47"/>
        <v>67.010309278350505</v>
      </c>
      <c r="V43" s="6">
        <v>97</v>
      </c>
      <c r="W43" s="6">
        <v>41</v>
      </c>
      <c r="X43" s="6">
        <f t="shared" si="48"/>
        <v>42.268041237113401</v>
      </c>
    </row>
    <row r="44" spans="1:24" ht="33.950000000000003" customHeight="1">
      <c r="A44" s="1"/>
      <c r="B44" s="3"/>
      <c r="C44" s="17" t="s">
        <v>137</v>
      </c>
      <c r="D44" s="6">
        <f>SUM(D33:D43)</f>
        <v>736</v>
      </c>
      <c r="E44" s="6">
        <f t="shared" ref="E44:W44" si="50">SUM(E33:E43)</f>
        <v>620</v>
      </c>
      <c r="F44" s="6">
        <f t="shared" si="42"/>
        <v>84.239130434782609</v>
      </c>
      <c r="G44" s="6">
        <f t="shared" si="50"/>
        <v>736</v>
      </c>
      <c r="H44" s="6">
        <f t="shared" si="50"/>
        <v>695</v>
      </c>
      <c r="I44" s="6">
        <f t="shared" si="43"/>
        <v>94.429347826086953</v>
      </c>
      <c r="J44" s="6">
        <f t="shared" si="50"/>
        <v>736</v>
      </c>
      <c r="K44" s="6">
        <f t="shared" si="50"/>
        <v>591</v>
      </c>
      <c r="L44" s="6">
        <f>K44/J44*100</f>
        <v>80.298913043478265</v>
      </c>
      <c r="M44" s="6">
        <f t="shared" si="50"/>
        <v>736</v>
      </c>
      <c r="N44" s="6">
        <f t="shared" si="50"/>
        <v>444</v>
      </c>
      <c r="O44" s="6">
        <f>N44/M44*100</f>
        <v>60.326086956521742</v>
      </c>
      <c r="P44" s="6">
        <f t="shared" si="50"/>
        <v>736</v>
      </c>
      <c r="Q44" s="6">
        <f t="shared" si="50"/>
        <v>571</v>
      </c>
      <c r="R44" s="6">
        <f t="shared" si="46"/>
        <v>77.581521739130437</v>
      </c>
      <c r="S44" s="6">
        <f t="shared" si="50"/>
        <v>736</v>
      </c>
      <c r="T44" s="6">
        <f t="shared" si="50"/>
        <v>593</v>
      </c>
      <c r="U44" s="6">
        <f t="shared" si="47"/>
        <v>80.570652173913047</v>
      </c>
      <c r="V44" s="6">
        <f t="shared" si="50"/>
        <v>736</v>
      </c>
      <c r="W44" s="6">
        <f t="shared" si="50"/>
        <v>406</v>
      </c>
      <c r="X44" s="6">
        <f t="shared" si="48"/>
        <v>55.163043478260867</v>
      </c>
    </row>
    <row r="45" spans="1:24" ht="33.950000000000003" customHeight="1">
      <c r="A45" s="63" t="s">
        <v>38</v>
      </c>
      <c r="B45" s="64"/>
      <c r="C45" s="64"/>
      <c r="D45" s="12"/>
      <c r="E45" s="12"/>
      <c r="F45" s="12"/>
      <c r="G45" s="12"/>
      <c r="H45" s="12"/>
      <c r="I45" s="12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ht="48.75" customHeight="1">
      <c r="A46" s="1">
        <v>33</v>
      </c>
      <c r="B46" s="3" t="s">
        <v>38</v>
      </c>
      <c r="C46" s="3" t="s">
        <v>39</v>
      </c>
      <c r="D46" s="6">
        <v>168</v>
      </c>
      <c r="E46" s="6">
        <v>122</v>
      </c>
      <c r="F46" s="20">
        <v>0.73</v>
      </c>
      <c r="G46" s="8">
        <v>168</v>
      </c>
      <c r="H46" s="8">
        <v>125</v>
      </c>
      <c r="I46" s="20">
        <v>0.74</v>
      </c>
      <c r="J46" s="21">
        <v>168</v>
      </c>
      <c r="K46" s="21">
        <v>87</v>
      </c>
      <c r="L46" s="42">
        <v>0.52</v>
      </c>
      <c r="M46" s="21">
        <v>168</v>
      </c>
      <c r="N46" s="21">
        <v>88</v>
      </c>
      <c r="O46" s="42">
        <v>0.52</v>
      </c>
      <c r="P46" s="21">
        <v>168</v>
      </c>
      <c r="Q46" s="21">
        <v>99</v>
      </c>
      <c r="R46" s="42">
        <v>0.59</v>
      </c>
      <c r="S46" s="21">
        <v>168</v>
      </c>
      <c r="T46" s="21">
        <v>101</v>
      </c>
      <c r="U46" s="42">
        <v>0.6</v>
      </c>
      <c r="V46" s="21">
        <v>168</v>
      </c>
      <c r="W46" s="21">
        <v>88</v>
      </c>
      <c r="X46" s="42">
        <v>0.52</v>
      </c>
    </row>
    <row r="47" spans="1:24" ht="48.75" customHeight="1">
      <c r="A47" s="1">
        <v>34</v>
      </c>
      <c r="B47" s="3" t="s">
        <v>38</v>
      </c>
      <c r="C47" s="3" t="s">
        <v>40</v>
      </c>
      <c r="D47" s="6">
        <v>24</v>
      </c>
      <c r="E47" s="6">
        <v>19</v>
      </c>
      <c r="F47" s="43">
        <v>0.79100000000000004</v>
      </c>
      <c r="G47" s="8">
        <v>24</v>
      </c>
      <c r="H47" s="8">
        <v>24</v>
      </c>
      <c r="I47" s="20">
        <v>1</v>
      </c>
      <c r="J47" s="21">
        <v>24</v>
      </c>
      <c r="K47" s="21">
        <v>16</v>
      </c>
      <c r="L47" s="43">
        <v>0.66600000000000004</v>
      </c>
      <c r="M47" s="21">
        <v>24</v>
      </c>
      <c r="N47" s="21">
        <v>19</v>
      </c>
      <c r="O47" s="43">
        <v>0.79100000000000004</v>
      </c>
      <c r="P47" s="21">
        <v>24</v>
      </c>
      <c r="Q47" s="21">
        <v>21</v>
      </c>
      <c r="R47" s="43">
        <v>0.875</v>
      </c>
      <c r="S47" s="21">
        <v>24</v>
      </c>
      <c r="T47" s="21">
        <v>24</v>
      </c>
      <c r="U47" s="42">
        <v>1</v>
      </c>
      <c r="V47" s="21">
        <v>24</v>
      </c>
      <c r="W47" s="21">
        <v>16</v>
      </c>
      <c r="X47" s="43">
        <v>0.66600000000000004</v>
      </c>
    </row>
    <row r="48" spans="1:24" ht="48.75" customHeight="1">
      <c r="A48" s="1">
        <v>35</v>
      </c>
      <c r="B48" s="3" t="s">
        <v>38</v>
      </c>
      <c r="C48" s="2" t="s">
        <v>41</v>
      </c>
      <c r="D48" s="6">
        <v>158</v>
      </c>
      <c r="E48" s="6">
        <v>140</v>
      </c>
      <c r="F48" s="20">
        <v>0.89</v>
      </c>
      <c r="G48" s="8">
        <v>158</v>
      </c>
      <c r="H48" s="8">
        <v>144</v>
      </c>
      <c r="I48" s="20">
        <v>0.91</v>
      </c>
      <c r="J48" s="21">
        <v>158</v>
      </c>
      <c r="K48" s="21">
        <v>136</v>
      </c>
      <c r="L48" s="42">
        <v>0.86</v>
      </c>
      <c r="M48" s="21">
        <v>158</v>
      </c>
      <c r="N48" s="21">
        <v>131</v>
      </c>
      <c r="O48" s="42">
        <v>0.83</v>
      </c>
      <c r="P48" s="21">
        <v>158</v>
      </c>
      <c r="Q48" s="21">
        <v>116</v>
      </c>
      <c r="R48" s="42">
        <v>0.73</v>
      </c>
      <c r="S48" s="21">
        <v>158</v>
      </c>
      <c r="T48" s="21">
        <v>132</v>
      </c>
      <c r="U48" s="42">
        <v>0.84</v>
      </c>
      <c r="V48" s="21">
        <v>158</v>
      </c>
      <c r="W48" s="21">
        <v>90</v>
      </c>
      <c r="X48" s="42">
        <v>0.56999999999999995</v>
      </c>
    </row>
    <row r="49" spans="1:24" ht="48.75" customHeight="1">
      <c r="A49" s="1">
        <v>36</v>
      </c>
      <c r="B49" s="3" t="s">
        <v>38</v>
      </c>
      <c r="C49" s="2" t="s">
        <v>42</v>
      </c>
      <c r="D49" s="6">
        <v>25</v>
      </c>
      <c r="E49" s="6">
        <v>24</v>
      </c>
      <c r="F49" s="20">
        <v>0.96</v>
      </c>
      <c r="G49" s="8">
        <v>25</v>
      </c>
      <c r="H49" s="8">
        <v>25</v>
      </c>
      <c r="I49" s="20">
        <v>1</v>
      </c>
      <c r="J49" s="21">
        <v>25</v>
      </c>
      <c r="K49" s="21">
        <v>24</v>
      </c>
      <c r="L49" s="42">
        <v>0.96</v>
      </c>
      <c r="M49" s="21">
        <v>25</v>
      </c>
      <c r="N49" s="21">
        <v>19</v>
      </c>
      <c r="O49" s="42">
        <v>0.76</v>
      </c>
      <c r="P49" s="21">
        <v>25</v>
      </c>
      <c r="Q49" s="21">
        <v>25</v>
      </c>
      <c r="R49" s="42">
        <v>1</v>
      </c>
      <c r="S49" s="21">
        <v>25</v>
      </c>
      <c r="T49" s="21">
        <v>23</v>
      </c>
      <c r="U49" s="42">
        <v>0.92</v>
      </c>
      <c r="V49" s="21">
        <v>25</v>
      </c>
      <c r="W49" s="21">
        <v>19</v>
      </c>
      <c r="X49" s="42">
        <v>0.76</v>
      </c>
    </row>
    <row r="50" spans="1:24" ht="48.75" customHeight="1">
      <c r="A50" s="1">
        <v>37</v>
      </c>
      <c r="B50" s="3" t="s">
        <v>38</v>
      </c>
      <c r="C50" s="2" t="s">
        <v>43</v>
      </c>
      <c r="D50" s="6">
        <v>39</v>
      </c>
      <c r="E50" s="9">
        <v>31</v>
      </c>
      <c r="F50" s="20">
        <v>0.79</v>
      </c>
      <c r="G50" s="8">
        <v>39</v>
      </c>
      <c r="H50" s="8">
        <v>36</v>
      </c>
      <c r="I50" s="20">
        <v>0.92</v>
      </c>
      <c r="J50" s="21">
        <v>39</v>
      </c>
      <c r="K50" s="21">
        <v>28</v>
      </c>
      <c r="L50" s="42">
        <v>0.72</v>
      </c>
      <c r="M50" s="21">
        <v>39</v>
      </c>
      <c r="N50" s="21">
        <v>34</v>
      </c>
      <c r="O50" s="42">
        <v>0.87</v>
      </c>
      <c r="P50" s="21">
        <v>34</v>
      </c>
      <c r="Q50" s="21">
        <v>29</v>
      </c>
      <c r="R50" s="42">
        <v>0.74</v>
      </c>
      <c r="S50" s="21">
        <v>39</v>
      </c>
      <c r="T50" s="21">
        <v>26</v>
      </c>
      <c r="U50" s="42">
        <v>0.67</v>
      </c>
      <c r="V50" s="21">
        <v>39</v>
      </c>
      <c r="W50" s="21">
        <v>23</v>
      </c>
      <c r="X50" s="42">
        <v>0.59</v>
      </c>
    </row>
    <row r="51" spans="1:24" ht="48.75" customHeight="1">
      <c r="A51" s="1">
        <v>38</v>
      </c>
      <c r="B51" s="3" t="s">
        <v>38</v>
      </c>
      <c r="C51" s="2" t="s">
        <v>44</v>
      </c>
      <c r="D51" s="6">
        <v>18</v>
      </c>
      <c r="E51" s="9">
        <v>16</v>
      </c>
      <c r="F51" s="20">
        <v>0.89</v>
      </c>
      <c r="G51" s="8">
        <v>18</v>
      </c>
      <c r="H51" s="8">
        <v>18</v>
      </c>
      <c r="I51" s="20">
        <v>1</v>
      </c>
      <c r="J51" s="21">
        <v>18</v>
      </c>
      <c r="K51" s="21">
        <v>16</v>
      </c>
      <c r="L51" s="42">
        <v>0.89</v>
      </c>
      <c r="M51" s="21">
        <v>18</v>
      </c>
      <c r="N51" s="21">
        <v>13</v>
      </c>
      <c r="O51" s="42">
        <v>0.72</v>
      </c>
      <c r="P51" s="21">
        <v>18</v>
      </c>
      <c r="Q51" s="21">
        <v>14</v>
      </c>
      <c r="R51" s="42">
        <v>0.78</v>
      </c>
      <c r="S51" s="21">
        <v>18</v>
      </c>
      <c r="T51" s="21">
        <v>17</v>
      </c>
      <c r="U51" s="42">
        <v>0.94</v>
      </c>
      <c r="V51" s="21">
        <v>18</v>
      </c>
      <c r="W51" s="21">
        <v>15</v>
      </c>
      <c r="X51" s="42">
        <v>0.83</v>
      </c>
    </row>
    <row r="52" spans="1:24" ht="48.75" customHeight="1">
      <c r="A52" s="1"/>
      <c r="B52" s="3"/>
      <c r="C52" s="17" t="s">
        <v>137</v>
      </c>
      <c r="D52" s="27">
        <f>SUM(D46:D51)</f>
        <v>432</v>
      </c>
      <c r="E52" s="27">
        <f t="shared" ref="E52:W52" si="51">SUM(E46:E51)</f>
        <v>352</v>
      </c>
      <c r="F52" s="22">
        <f t="shared" ref="F52" si="52">E52/D52*100</f>
        <v>81.481481481481481</v>
      </c>
      <c r="G52" s="27">
        <f t="shared" si="51"/>
        <v>432</v>
      </c>
      <c r="H52" s="27">
        <f t="shared" si="51"/>
        <v>372</v>
      </c>
      <c r="I52" s="22">
        <f t="shared" ref="I52" si="53">H52/G52*100</f>
        <v>86.111111111111114</v>
      </c>
      <c r="J52" s="27">
        <f t="shared" si="51"/>
        <v>432</v>
      </c>
      <c r="K52" s="27">
        <f t="shared" si="51"/>
        <v>307</v>
      </c>
      <c r="L52" s="22">
        <f t="shared" ref="L52" si="54">K52/J52*100</f>
        <v>71.06481481481481</v>
      </c>
      <c r="M52" s="27">
        <f t="shared" si="51"/>
        <v>432</v>
      </c>
      <c r="N52" s="27">
        <f t="shared" si="51"/>
        <v>304</v>
      </c>
      <c r="O52" s="22">
        <f t="shared" ref="O52" si="55">N52/M52*100</f>
        <v>70.370370370370367</v>
      </c>
      <c r="P52" s="27">
        <f t="shared" si="51"/>
        <v>427</v>
      </c>
      <c r="Q52" s="27">
        <f t="shared" si="51"/>
        <v>304</v>
      </c>
      <c r="R52" s="22">
        <f t="shared" ref="R52" si="56">Q52/P52*100</f>
        <v>71.194379391100711</v>
      </c>
      <c r="S52" s="27">
        <f t="shared" si="51"/>
        <v>432</v>
      </c>
      <c r="T52" s="27">
        <f t="shared" si="51"/>
        <v>323</v>
      </c>
      <c r="U52" s="22">
        <f t="shared" ref="U52" si="57">T52/S52*100</f>
        <v>74.768518518518519</v>
      </c>
      <c r="V52" s="27">
        <f t="shared" si="51"/>
        <v>432</v>
      </c>
      <c r="W52" s="27">
        <f t="shared" si="51"/>
        <v>251</v>
      </c>
      <c r="X52" s="22">
        <f t="shared" ref="X52" si="58">W52/V52*100</f>
        <v>58.101851851851848</v>
      </c>
    </row>
    <row r="53" spans="1:24" ht="27" customHeight="1">
      <c r="A53" s="63" t="s">
        <v>45</v>
      </c>
      <c r="B53" s="64"/>
      <c r="C53" s="65"/>
      <c r="D53" s="12"/>
      <c r="E53" s="12"/>
      <c r="F53" s="12"/>
      <c r="G53" s="12"/>
      <c r="H53" s="12"/>
      <c r="I53" s="12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24" ht="27.75" customHeight="1">
      <c r="A54" s="1">
        <v>39</v>
      </c>
      <c r="B54" s="3" t="s">
        <v>45</v>
      </c>
      <c r="C54" s="2" t="s">
        <v>46</v>
      </c>
      <c r="D54" s="6">
        <v>187</v>
      </c>
      <c r="E54" s="6">
        <v>160</v>
      </c>
      <c r="F54" s="8">
        <f>E54/D54*100</f>
        <v>85.561497326203209</v>
      </c>
      <c r="G54" s="8">
        <v>187</v>
      </c>
      <c r="H54" s="8">
        <v>175</v>
      </c>
      <c r="I54" s="8">
        <f>H54/G54*100</f>
        <v>93.582887700534755</v>
      </c>
      <c r="J54" s="8">
        <v>187</v>
      </c>
      <c r="K54" s="8">
        <v>182</v>
      </c>
      <c r="L54" s="8">
        <f>K54/J54*100</f>
        <v>97.326203208556151</v>
      </c>
      <c r="M54" s="8">
        <v>187</v>
      </c>
      <c r="N54" s="8">
        <v>135</v>
      </c>
      <c r="O54" s="8">
        <f>N54/M54*100</f>
        <v>72.192513368983953</v>
      </c>
      <c r="P54" s="8">
        <v>187</v>
      </c>
      <c r="Q54" s="8">
        <v>147</v>
      </c>
      <c r="R54" s="8">
        <f>Q54/P54*100</f>
        <v>78.609625668449198</v>
      </c>
      <c r="S54" s="8">
        <v>187</v>
      </c>
      <c r="T54" s="8">
        <v>159</v>
      </c>
      <c r="U54" s="8">
        <f>T54/S54*100</f>
        <v>85.026737967914428</v>
      </c>
      <c r="V54" s="8">
        <f>D54+G54+J54+M54+P54+S54</f>
        <v>1122</v>
      </c>
      <c r="W54" s="8">
        <f>E54+H54+K54+N54+Q54+T54</f>
        <v>958</v>
      </c>
      <c r="X54" s="8">
        <f t="shared" ref="X54" si="59">AVERAGE(F54,I54,L54,O54,R54,U54)</f>
        <v>85.383244206773611</v>
      </c>
    </row>
    <row r="55" spans="1:24" ht="27.75" customHeight="1">
      <c r="A55" s="1">
        <v>40</v>
      </c>
      <c r="B55" s="3" t="s">
        <v>45</v>
      </c>
      <c r="C55" s="2" t="s">
        <v>47</v>
      </c>
      <c r="D55" s="6">
        <v>62</v>
      </c>
      <c r="E55" s="9">
        <v>58</v>
      </c>
      <c r="F55" s="8">
        <f t="shared" ref="F55:F70" si="60">E55/D55*100</f>
        <v>93.548387096774192</v>
      </c>
      <c r="G55" s="8">
        <v>62</v>
      </c>
      <c r="H55" s="8">
        <v>58</v>
      </c>
      <c r="I55" s="8">
        <f t="shared" ref="I55:I70" si="61">H55/G55*100</f>
        <v>93.548387096774192</v>
      </c>
      <c r="J55" s="8">
        <v>62</v>
      </c>
      <c r="K55" s="8">
        <v>55</v>
      </c>
      <c r="L55" s="8">
        <f t="shared" ref="L55:L70" si="62">K55/J55*100</f>
        <v>88.709677419354833</v>
      </c>
      <c r="M55" s="8">
        <v>62</v>
      </c>
      <c r="N55" s="8">
        <v>51</v>
      </c>
      <c r="O55" s="8">
        <f t="shared" ref="O55:O70" si="63">N55/M55*100</f>
        <v>82.258064516129039</v>
      </c>
      <c r="P55" s="8">
        <v>62</v>
      </c>
      <c r="Q55" s="8">
        <v>53</v>
      </c>
      <c r="R55" s="8">
        <f t="shared" ref="R55:R70" si="64">Q55/P55*100</f>
        <v>85.483870967741936</v>
      </c>
      <c r="S55" s="8">
        <v>62</v>
      </c>
      <c r="T55" s="8">
        <v>58</v>
      </c>
      <c r="U55" s="8">
        <f t="shared" ref="U55:U70" si="65">T55/S55*100</f>
        <v>93.548387096774192</v>
      </c>
      <c r="V55" s="8">
        <f>D55+G55+J55+M55+P55+S55</f>
        <v>372</v>
      </c>
      <c r="W55" s="8">
        <f>E55+H55+K55+N55+Q55+T55</f>
        <v>333</v>
      </c>
      <c r="X55" s="8">
        <f>W55/V55*100</f>
        <v>89.516129032258064</v>
      </c>
    </row>
    <row r="56" spans="1:24" ht="27.75" customHeight="1">
      <c r="A56" s="1">
        <v>41</v>
      </c>
      <c r="B56" s="3" t="s">
        <v>45</v>
      </c>
      <c r="C56" s="3" t="s">
        <v>48</v>
      </c>
      <c r="D56" s="6">
        <v>47</v>
      </c>
      <c r="E56" s="10">
        <v>43</v>
      </c>
      <c r="F56" s="8">
        <f t="shared" si="60"/>
        <v>91.489361702127653</v>
      </c>
      <c r="G56" s="8">
        <v>47</v>
      </c>
      <c r="H56" s="8">
        <v>44</v>
      </c>
      <c r="I56" s="8">
        <f t="shared" si="61"/>
        <v>93.61702127659575</v>
      </c>
      <c r="J56" s="8">
        <v>47</v>
      </c>
      <c r="K56" s="8">
        <v>35</v>
      </c>
      <c r="L56" s="8">
        <f t="shared" si="62"/>
        <v>74.468085106382972</v>
      </c>
      <c r="M56" s="8">
        <v>47</v>
      </c>
      <c r="N56" s="8">
        <v>32</v>
      </c>
      <c r="O56" s="8">
        <f t="shared" si="63"/>
        <v>68.085106382978722</v>
      </c>
      <c r="P56" s="8">
        <v>47</v>
      </c>
      <c r="Q56" s="8">
        <v>32</v>
      </c>
      <c r="R56" s="8">
        <f t="shared" si="64"/>
        <v>68.085106382978722</v>
      </c>
      <c r="S56" s="8">
        <v>47</v>
      </c>
      <c r="T56" s="8">
        <v>37</v>
      </c>
      <c r="U56" s="8">
        <f t="shared" si="65"/>
        <v>78.723404255319153</v>
      </c>
      <c r="V56" s="8">
        <f t="shared" ref="V56:W70" si="66">D56+G56+J56+M56+P56+S56</f>
        <v>282</v>
      </c>
      <c r="W56" s="8">
        <f t="shared" si="66"/>
        <v>223</v>
      </c>
      <c r="X56" s="8">
        <f t="shared" ref="X56:X70" si="67">W56/V56*100</f>
        <v>79.078014184397162</v>
      </c>
    </row>
    <row r="57" spans="1:24" ht="27.75" customHeight="1">
      <c r="A57" s="1">
        <v>42</v>
      </c>
      <c r="B57" s="3" t="s">
        <v>45</v>
      </c>
      <c r="C57" s="2" t="s">
        <v>49</v>
      </c>
      <c r="D57" s="6">
        <v>142</v>
      </c>
      <c r="E57" s="6">
        <v>127</v>
      </c>
      <c r="F57" s="8">
        <f t="shared" si="60"/>
        <v>89.436619718309856</v>
      </c>
      <c r="G57" s="8">
        <v>142</v>
      </c>
      <c r="H57" s="8">
        <v>125</v>
      </c>
      <c r="I57" s="8">
        <f t="shared" si="61"/>
        <v>88.028169014084511</v>
      </c>
      <c r="J57" s="8">
        <v>142</v>
      </c>
      <c r="K57" s="8">
        <v>129</v>
      </c>
      <c r="L57" s="8">
        <f t="shared" si="62"/>
        <v>90.845070422535215</v>
      </c>
      <c r="M57" s="8">
        <v>142</v>
      </c>
      <c r="N57" s="8">
        <v>106</v>
      </c>
      <c r="O57" s="8">
        <f t="shared" si="63"/>
        <v>74.647887323943664</v>
      </c>
      <c r="P57" s="8">
        <v>142</v>
      </c>
      <c r="Q57" s="8">
        <v>112</v>
      </c>
      <c r="R57" s="8">
        <f t="shared" si="64"/>
        <v>78.873239436619713</v>
      </c>
      <c r="S57" s="8">
        <v>142</v>
      </c>
      <c r="T57" s="8">
        <v>117</v>
      </c>
      <c r="U57" s="8">
        <f t="shared" si="65"/>
        <v>82.394366197183103</v>
      </c>
      <c r="V57" s="8">
        <f t="shared" si="66"/>
        <v>852</v>
      </c>
      <c r="W57" s="8">
        <f t="shared" si="66"/>
        <v>716</v>
      </c>
      <c r="X57" s="8">
        <f t="shared" si="67"/>
        <v>84.037558685446015</v>
      </c>
    </row>
    <row r="58" spans="1:24" ht="27.75" customHeight="1">
      <c r="A58" s="1">
        <v>43</v>
      </c>
      <c r="B58" s="3" t="s">
        <v>45</v>
      </c>
      <c r="C58" s="2" t="s">
        <v>50</v>
      </c>
      <c r="D58" s="6">
        <v>65</v>
      </c>
      <c r="E58" s="6">
        <v>64</v>
      </c>
      <c r="F58" s="8">
        <f t="shared" si="60"/>
        <v>98.461538461538467</v>
      </c>
      <c r="G58" s="8">
        <v>65</v>
      </c>
      <c r="H58" s="8">
        <v>62</v>
      </c>
      <c r="I58" s="8">
        <f t="shared" si="61"/>
        <v>95.384615384615387</v>
      </c>
      <c r="J58" s="8">
        <v>65</v>
      </c>
      <c r="K58" s="8">
        <v>57</v>
      </c>
      <c r="L58" s="8">
        <f t="shared" si="62"/>
        <v>87.692307692307693</v>
      </c>
      <c r="M58" s="8">
        <v>65</v>
      </c>
      <c r="N58" s="8">
        <v>59</v>
      </c>
      <c r="O58" s="8">
        <f t="shared" si="63"/>
        <v>90.769230769230774</v>
      </c>
      <c r="P58" s="8">
        <v>65</v>
      </c>
      <c r="Q58" s="8">
        <v>61</v>
      </c>
      <c r="R58" s="8">
        <f t="shared" si="64"/>
        <v>93.84615384615384</v>
      </c>
      <c r="S58" s="8">
        <v>65</v>
      </c>
      <c r="T58" s="8">
        <v>64</v>
      </c>
      <c r="U58" s="8">
        <f t="shared" si="65"/>
        <v>98.461538461538467</v>
      </c>
      <c r="V58" s="8">
        <f t="shared" si="66"/>
        <v>390</v>
      </c>
      <c r="W58" s="8">
        <f t="shared" si="66"/>
        <v>367</v>
      </c>
      <c r="X58" s="8">
        <f t="shared" si="67"/>
        <v>94.102564102564102</v>
      </c>
    </row>
    <row r="59" spans="1:24" ht="27" customHeight="1">
      <c r="A59" s="1">
        <v>44</v>
      </c>
      <c r="B59" s="3" t="s">
        <v>45</v>
      </c>
      <c r="C59" s="2" t="s">
        <v>51</v>
      </c>
      <c r="D59" s="6">
        <v>38</v>
      </c>
      <c r="E59" s="6">
        <v>38</v>
      </c>
      <c r="F59" s="8">
        <f t="shared" si="60"/>
        <v>100</v>
      </c>
      <c r="G59" s="8">
        <v>38</v>
      </c>
      <c r="H59" s="8">
        <v>35</v>
      </c>
      <c r="I59" s="8">
        <f t="shared" si="61"/>
        <v>92.10526315789474</v>
      </c>
      <c r="J59" s="8">
        <v>38</v>
      </c>
      <c r="K59" s="8">
        <v>38</v>
      </c>
      <c r="L59" s="8">
        <f t="shared" si="62"/>
        <v>100</v>
      </c>
      <c r="M59" s="8">
        <v>38</v>
      </c>
      <c r="N59" s="8">
        <v>38</v>
      </c>
      <c r="O59" s="8">
        <f t="shared" si="63"/>
        <v>100</v>
      </c>
      <c r="P59" s="8">
        <v>38</v>
      </c>
      <c r="Q59" s="8">
        <v>37</v>
      </c>
      <c r="R59" s="8">
        <f t="shared" si="64"/>
        <v>97.368421052631575</v>
      </c>
      <c r="S59" s="8">
        <v>38</v>
      </c>
      <c r="T59" s="8">
        <v>38</v>
      </c>
      <c r="U59" s="8">
        <f t="shared" si="65"/>
        <v>100</v>
      </c>
      <c r="V59" s="8">
        <f t="shared" si="66"/>
        <v>228</v>
      </c>
      <c r="W59" s="8">
        <f t="shared" si="66"/>
        <v>224</v>
      </c>
      <c r="X59" s="8">
        <f t="shared" si="67"/>
        <v>98.245614035087712</v>
      </c>
    </row>
    <row r="60" spans="1:24" ht="27.75" customHeight="1">
      <c r="A60" s="1">
        <v>45</v>
      </c>
      <c r="B60" s="3" t="s">
        <v>45</v>
      </c>
      <c r="C60" s="2" t="s">
        <v>52</v>
      </c>
      <c r="D60" s="6">
        <v>25</v>
      </c>
      <c r="E60" s="6">
        <v>24</v>
      </c>
      <c r="F60" s="8">
        <f t="shared" si="60"/>
        <v>96</v>
      </c>
      <c r="G60" s="8">
        <v>25</v>
      </c>
      <c r="H60" s="8">
        <v>24</v>
      </c>
      <c r="I60" s="8">
        <f t="shared" si="61"/>
        <v>96</v>
      </c>
      <c r="J60" s="8">
        <v>25</v>
      </c>
      <c r="K60" s="8">
        <v>25</v>
      </c>
      <c r="L60" s="8">
        <f t="shared" si="62"/>
        <v>100</v>
      </c>
      <c r="M60" s="8">
        <v>25</v>
      </c>
      <c r="N60" s="8">
        <v>18</v>
      </c>
      <c r="O60" s="8">
        <f t="shared" si="63"/>
        <v>72</v>
      </c>
      <c r="P60" s="8">
        <v>25</v>
      </c>
      <c r="Q60" s="8">
        <v>14</v>
      </c>
      <c r="R60" s="8">
        <f t="shared" si="64"/>
        <v>56.000000000000007</v>
      </c>
      <c r="S60" s="8">
        <v>25</v>
      </c>
      <c r="T60" s="8">
        <v>13</v>
      </c>
      <c r="U60" s="8">
        <f t="shared" si="65"/>
        <v>52</v>
      </c>
      <c r="V60" s="8">
        <f t="shared" si="66"/>
        <v>150</v>
      </c>
      <c r="W60" s="8">
        <f t="shared" si="66"/>
        <v>118</v>
      </c>
      <c r="X60" s="8">
        <f t="shared" si="67"/>
        <v>78.666666666666657</v>
      </c>
    </row>
    <row r="61" spans="1:24" ht="27.75" customHeight="1">
      <c r="A61" s="1">
        <v>46</v>
      </c>
      <c r="B61" s="3" t="s">
        <v>45</v>
      </c>
      <c r="C61" s="2" t="s">
        <v>53</v>
      </c>
      <c r="D61" s="6">
        <v>46</v>
      </c>
      <c r="E61" s="6">
        <v>43</v>
      </c>
      <c r="F61" s="8">
        <f t="shared" si="60"/>
        <v>93.478260869565219</v>
      </c>
      <c r="G61" s="8">
        <v>46</v>
      </c>
      <c r="H61" s="8">
        <v>46</v>
      </c>
      <c r="I61" s="8">
        <f t="shared" si="61"/>
        <v>100</v>
      </c>
      <c r="J61" s="8">
        <v>46</v>
      </c>
      <c r="K61" s="8">
        <v>44</v>
      </c>
      <c r="L61" s="8">
        <f t="shared" si="62"/>
        <v>95.652173913043484</v>
      </c>
      <c r="M61" s="8">
        <v>46</v>
      </c>
      <c r="N61" s="8">
        <v>44</v>
      </c>
      <c r="O61" s="8">
        <f t="shared" si="63"/>
        <v>95.652173913043484</v>
      </c>
      <c r="P61" s="8">
        <v>46</v>
      </c>
      <c r="Q61" s="8">
        <v>43</v>
      </c>
      <c r="R61" s="8">
        <f t="shared" si="64"/>
        <v>93.478260869565219</v>
      </c>
      <c r="S61" s="8">
        <v>46</v>
      </c>
      <c r="T61" s="8">
        <v>46</v>
      </c>
      <c r="U61" s="8">
        <f t="shared" si="65"/>
        <v>100</v>
      </c>
      <c r="V61" s="8">
        <f t="shared" si="66"/>
        <v>276</v>
      </c>
      <c r="W61" s="8">
        <f t="shared" si="66"/>
        <v>266</v>
      </c>
      <c r="X61" s="8">
        <f t="shared" si="67"/>
        <v>96.376811594202891</v>
      </c>
    </row>
    <row r="62" spans="1:24" ht="27.75" customHeight="1">
      <c r="A62" s="1">
        <v>47</v>
      </c>
      <c r="B62" s="3" t="s">
        <v>45</v>
      </c>
      <c r="C62" s="2" t="s">
        <v>54</v>
      </c>
      <c r="D62" s="6">
        <v>12</v>
      </c>
      <c r="E62" s="6">
        <v>11</v>
      </c>
      <c r="F62" s="8">
        <f t="shared" si="60"/>
        <v>91.666666666666657</v>
      </c>
      <c r="G62" s="8">
        <v>12</v>
      </c>
      <c r="H62" s="8">
        <v>11</v>
      </c>
      <c r="I62" s="8">
        <f t="shared" si="61"/>
        <v>91.666666666666657</v>
      </c>
      <c r="J62" s="8">
        <v>12</v>
      </c>
      <c r="K62" s="8">
        <v>9</v>
      </c>
      <c r="L62" s="8">
        <f t="shared" si="62"/>
        <v>75</v>
      </c>
      <c r="M62" s="8">
        <v>12</v>
      </c>
      <c r="N62" s="8">
        <v>7</v>
      </c>
      <c r="O62" s="8">
        <f t="shared" si="63"/>
        <v>58.333333333333336</v>
      </c>
      <c r="P62" s="8">
        <v>12</v>
      </c>
      <c r="Q62" s="8">
        <v>10</v>
      </c>
      <c r="R62" s="8">
        <f t="shared" si="64"/>
        <v>83.333333333333343</v>
      </c>
      <c r="S62" s="8">
        <v>12</v>
      </c>
      <c r="T62" s="8">
        <v>9</v>
      </c>
      <c r="U62" s="8">
        <f t="shared" si="65"/>
        <v>75</v>
      </c>
      <c r="V62" s="8">
        <f t="shared" si="66"/>
        <v>72</v>
      </c>
      <c r="W62" s="8">
        <f t="shared" si="66"/>
        <v>57</v>
      </c>
      <c r="X62" s="8">
        <f t="shared" si="67"/>
        <v>79.166666666666657</v>
      </c>
    </row>
    <row r="63" spans="1:24" ht="27.75" customHeight="1">
      <c r="A63" s="1">
        <v>48</v>
      </c>
      <c r="B63" s="3" t="s">
        <v>45</v>
      </c>
      <c r="C63" s="2" t="s">
        <v>55</v>
      </c>
      <c r="D63" s="6">
        <v>15</v>
      </c>
      <c r="E63" s="6">
        <v>15</v>
      </c>
      <c r="F63" s="8">
        <f t="shared" si="60"/>
        <v>100</v>
      </c>
      <c r="G63" s="8">
        <v>15</v>
      </c>
      <c r="H63" s="8">
        <v>15</v>
      </c>
      <c r="I63" s="8">
        <f t="shared" si="61"/>
        <v>100</v>
      </c>
      <c r="J63" s="8">
        <v>15</v>
      </c>
      <c r="K63" s="8">
        <v>13</v>
      </c>
      <c r="L63" s="8">
        <f t="shared" si="62"/>
        <v>86.666666666666671</v>
      </c>
      <c r="M63" s="8">
        <v>15</v>
      </c>
      <c r="N63" s="8">
        <v>12</v>
      </c>
      <c r="O63" s="8">
        <f t="shared" si="63"/>
        <v>80</v>
      </c>
      <c r="P63" s="8">
        <v>15</v>
      </c>
      <c r="Q63" s="8">
        <v>15</v>
      </c>
      <c r="R63" s="8">
        <f t="shared" si="64"/>
        <v>100</v>
      </c>
      <c r="S63" s="8">
        <v>15</v>
      </c>
      <c r="T63" s="8">
        <v>13</v>
      </c>
      <c r="U63" s="8">
        <f t="shared" si="65"/>
        <v>86.666666666666671</v>
      </c>
      <c r="V63" s="8">
        <f t="shared" si="66"/>
        <v>90</v>
      </c>
      <c r="W63" s="8">
        <f t="shared" si="66"/>
        <v>83</v>
      </c>
      <c r="X63" s="8">
        <f t="shared" si="67"/>
        <v>92.222222222222229</v>
      </c>
    </row>
    <row r="64" spans="1:24" ht="27.75" customHeight="1">
      <c r="A64" s="1">
        <v>49</v>
      </c>
      <c r="B64" s="3" t="s">
        <v>45</v>
      </c>
      <c r="C64" s="2" t="s">
        <v>56</v>
      </c>
      <c r="D64" s="6">
        <v>34</v>
      </c>
      <c r="E64" s="6">
        <v>31</v>
      </c>
      <c r="F64" s="8">
        <f t="shared" si="60"/>
        <v>91.17647058823529</v>
      </c>
      <c r="G64" s="8">
        <v>34</v>
      </c>
      <c r="H64" s="8">
        <v>31</v>
      </c>
      <c r="I64" s="8">
        <f t="shared" si="61"/>
        <v>91.17647058823529</v>
      </c>
      <c r="J64" s="8">
        <v>34</v>
      </c>
      <c r="K64" s="8">
        <v>25</v>
      </c>
      <c r="L64" s="8">
        <f t="shared" si="62"/>
        <v>73.529411764705884</v>
      </c>
      <c r="M64" s="8">
        <v>34</v>
      </c>
      <c r="N64" s="8">
        <v>22</v>
      </c>
      <c r="O64" s="8">
        <f t="shared" si="63"/>
        <v>64.705882352941174</v>
      </c>
      <c r="P64" s="8">
        <v>34</v>
      </c>
      <c r="Q64" s="8">
        <v>32</v>
      </c>
      <c r="R64" s="8">
        <f t="shared" si="64"/>
        <v>94.117647058823522</v>
      </c>
      <c r="S64" s="8">
        <v>34</v>
      </c>
      <c r="T64" s="8">
        <v>32</v>
      </c>
      <c r="U64" s="8">
        <f t="shared" si="65"/>
        <v>94.117647058823522</v>
      </c>
      <c r="V64" s="8">
        <f t="shared" si="66"/>
        <v>204</v>
      </c>
      <c r="W64" s="8">
        <f t="shared" si="66"/>
        <v>173</v>
      </c>
      <c r="X64" s="8">
        <f t="shared" si="67"/>
        <v>84.803921568627445</v>
      </c>
    </row>
    <row r="65" spans="1:24" ht="27.75" customHeight="1">
      <c r="A65" s="1">
        <v>50</v>
      </c>
      <c r="B65" s="3" t="s">
        <v>45</v>
      </c>
      <c r="C65" s="2" t="s">
        <v>57</v>
      </c>
      <c r="D65" s="6">
        <v>23</v>
      </c>
      <c r="E65" s="6">
        <v>23</v>
      </c>
      <c r="F65" s="8">
        <f t="shared" si="60"/>
        <v>100</v>
      </c>
      <c r="G65" s="8">
        <v>23</v>
      </c>
      <c r="H65" s="8">
        <v>23</v>
      </c>
      <c r="I65" s="8">
        <f t="shared" si="61"/>
        <v>100</v>
      </c>
      <c r="J65" s="8">
        <v>23</v>
      </c>
      <c r="K65" s="8">
        <v>17</v>
      </c>
      <c r="L65" s="8">
        <f t="shared" si="62"/>
        <v>73.91304347826086</v>
      </c>
      <c r="M65" s="8">
        <v>23</v>
      </c>
      <c r="N65" s="8">
        <v>15</v>
      </c>
      <c r="O65" s="8">
        <f t="shared" si="63"/>
        <v>65.217391304347828</v>
      </c>
      <c r="P65" s="8">
        <v>23</v>
      </c>
      <c r="Q65" s="8">
        <v>12</v>
      </c>
      <c r="R65" s="8">
        <f t="shared" si="64"/>
        <v>52.173913043478258</v>
      </c>
      <c r="S65" s="8">
        <v>23</v>
      </c>
      <c r="T65" s="8">
        <v>20</v>
      </c>
      <c r="U65" s="8">
        <f t="shared" si="65"/>
        <v>86.956521739130437</v>
      </c>
      <c r="V65" s="8">
        <f t="shared" si="66"/>
        <v>138</v>
      </c>
      <c r="W65" s="8">
        <f t="shared" si="66"/>
        <v>110</v>
      </c>
      <c r="X65" s="8">
        <f t="shared" si="67"/>
        <v>79.710144927536234</v>
      </c>
    </row>
    <row r="66" spans="1:24" ht="27.75" customHeight="1">
      <c r="A66" s="1">
        <v>51</v>
      </c>
      <c r="B66" s="3" t="s">
        <v>45</v>
      </c>
      <c r="C66" s="2" t="s">
        <v>58</v>
      </c>
      <c r="D66" s="6">
        <v>7</v>
      </c>
      <c r="E66" s="6">
        <v>7</v>
      </c>
      <c r="F66" s="8">
        <f t="shared" si="60"/>
        <v>100</v>
      </c>
      <c r="G66" s="8">
        <v>7</v>
      </c>
      <c r="H66" s="8">
        <v>7</v>
      </c>
      <c r="I66" s="8">
        <f t="shared" si="61"/>
        <v>100</v>
      </c>
      <c r="J66" s="8">
        <v>7</v>
      </c>
      <c r="K66" s="8">
        <v>7</v>
      </c>
      <c r="L66" s="8">
        <f t="shared" si="62"/>
        <v>100</v>
      </c>
      <c r="M66" s="8">
        <v>7</v>
      </c>
      <c r="N66" s="8">
        <v>7</v>
      </c>
      <c r="O66" s="8">
        <f t="shared" si="63"/>
        <v>100</v>
      </c>
      <c r="P66" s="8">
        <v>7</v>
      </c>
      <c r="Q66" s="8">
        <v>7</v>
      </c>
      <c r="R66" s="8">
        <f t="shared" si="64"/>
        <v>100</v>
      </c>
      <c r="S66" s="8">
        <v>7</v>
      </c>
      <c r="T66" s="8">
        <v>7</v>
      </c>
      <c r="U66" s="8">
        <f t="shared" si="65"/>
        <v>100</v>
      </c>
      <c r="V66" s="8">
        <f t="shared" si="66"/>
        <v>42</v>
      </c>
      <c r="W66" s="8">
        <f t="shared" si="66"/>
        <v>42</v>
      </c>
      <c r="X66" s="8">
        <f t="shared" si="67"/>
        <v>100</v>
      </c>
    </row>
    <row r="67" spans="1:24" ht="27.75" customHeight="1">
      <c r="A67" s="1">
        <v>52</v>
      </c>
      <c r="B67" s="3" t="s">
        <v>45</v>
      </c>
      <c r="C67" s="2" t="s">
        <v>59</v>
      </c>
      <c r="D67" s="6">
        <v>17</v>
      </c>
      <c r="E67" s="6">
        <v>14</v>
      </c>
      <c r="F67" s="8">
        <f t="shared" si="60"/>
        <v>82.35294117647058</v>
      </c>
      <c r="G67" s="8">
        <v>17</v>
      </c>
      <c r="H67" s="8">
        <v>16</v>
      </c>
      <c r="I67" s="8">
        <f t="shared" si="61"/>
        <v>94.117647058823522</v>
      </c>
      <c r="J67" s="8">
        <v>17</v>
      </c>
      <c r="K67" s="8">
        <v>14</v>
      </c>
      <c r="L67" s="8">
        <f t="shared" si="62"/>
        <v>82.35294117647058</v>
      </c>
      <c r="M67" s="8">
        <v>17</v>
      </c>
      <c r="N67" s="8">
        <v>14</v>
      </c>
      <c r="O67" s="8">
        <f t="shared" si="63"/>
        <v>82.35294117647058</v>
      </c>
      <c r="P67" s="8">
        <v>17</v>
      </c>
      <c r="Q67" s="8">
        <v>14</v>
      </c>
      <c r="R67" s="8">
        <f t="shared" si="64"/>
        <v>82.35294117647058</v>
      </c>
      <c r="S67" s="8">
        <v>17</v>
      </c>
      <c r="T67" s="8">
        <v>14</v>
      </c>
      <c r="U67" s="8">
        <f t="shared" si="65"/>
        <v>82.35294117647058</v>
      </c>
      <c r="V67" s="8">
        <f t="shared" si="66"/>
        <v>102</v>
      </c>
      <c r="W67" s="8">
        <f t="shared" si="66"/>
        <v>86</v>
      </c>
      <c r="X67" s="8">
        <f t="shared" si="67"/>
        <v>84.313725490196077</v>
      </c>
    </row>
    <row r="68" spans="1:24" ht="27.75" customHeight="1">
      <c r="A68" s="1">
        <v>53</v>
      </c>
      <c r="B68" s="3" t="s">
        <v>45</v>
      </c>
      <c r="C68" s="2" t="s">
        <v>60</v>
      </c>
      <c r="D68" s="6">
        <v>19</v>
      </c>
      <c r="E68" s="6">
        <v>18</v>
      </c>
      <c r="F68" s="8">
        <f t="shared" si="60"/>
        <v>94.73684210526315</v>
      </c>
      <c r="G68" s="8">
        <v>19</v>
      </c>
      <c r="H68" s="8">
        <v>17</v>
      </c>
      <c r="I68" s="8">
        <f t="shared" si="61"/>
        <v>89.473684210526315</v>
      </c>
      <c r="J68" s="8">
        <v>19</v>
      </c>
      <c r="K68" s="8">
        <v>14</v>
      </c>
      <c r="L68" s="8">
        <f t="shared" si="62"/>
        <v>73.68421052631578</v>
      </c>
      <c r="M68" s="8">
        <v>19</v>
      </c>
      <c r="N68" s="8">
        <v>14</v>
      </c>
      <c r="O68" s="8">
        <f t="shared" si="63"/>
        <v>73.68421052631578</v>
      </c>
      <c r="P68" s="8">
        <v>19</v>
      </c>
      <c r="Q68" s="8">
        <v>17</v>
      </c>
      <c r="R68" s="8">
        <f t="shared" si="64"/>
        <v>89.473684210526315</v>
      </c>
      <c r="S68" s="8">
        <v>19</v>
      </c>
      <c r="T68" s="8">
        <v>17</v>
      </c>
      <c r="U68" s="8">
        <f t="shared" si="65"/>
        <v>89.473684210526315</v>
      </c>
      <c r="V68" s="8">
        <f t="shared" si="66"/>
        <v>114</v>
      </c>
      <c r="W68" s="8">
        <f t="shared" si="66"/>
        <v>97</v>
      </c>
      <c r="X68" s="8">
        <f t="shared" si="67"/>
        <v>85.087719298245617</v>
      </c>
    </row>
    <row r="69" spans="1:24" ht="19.5" customHeight="1">
      <c r="A69" s="1">
        <v>54</v>
      </c>
      <c r="B69" s="3" t="s">
        <v>45</v>
      </c>
      <c r="C69" s="2" t="s">
        <v>61</v>
      </c>
      <c r="D69" s="6">
        <v>16</v>
      </c>
      <c r="E69" s="6">
        <v>15</v>
      </c>
      <c r="F69" s="8">
        <f t="shared" si="60"/>
        <v>93.75</v>
      </c>
      <c r="G69" s="8">
        <v>16</v>
      </c>
      <c r="H69" s="8">
        <v>11</v>
      </c>
      <c r="I69" s="8">
        <f t="shared" si="61"/>
        <v>68.75</v>
      </c>
      <c r="J69" s="8">
        <v>16</v>
      </c>
      <c r="K69" s="8">
        <v>15</v>
      </c>
      <c r="L69" s="8">
        <f t="shared" si="62"/>
        <v>93.75</v>
      </c>
      <c r="M69" s="8">
        <v>16</v>
      </c>
      <c r="N69" s="8">
        <v>16</v>
      </c>
      <c r="O69" s="8">
        <f t="shared" si="63"/>
        <v>100</v>
      </c>
      <c r="P69" s="8">
        <v>16</v>
      </c>
      <c r="Q69" s="8">
        <v>15</v>
      </c>
      <c r="R69" s="8">
        <f t="shared" si="64"/>
        <v>93.75</v>
      </c>
      <c r="S69" s="8">
        <v>16</v>
      </c>
      <c r="T69" s="8">
        <v>16</v>
      </c>
      <c r="U69" s="8">
        <f t="shared" si="65"/>
        <v>100</v>
      </c>
      <c r="V69" s="8">
        <f t="shared" si="66"/>
        <v>96</v>
      </c>
      <c r="W69" s="8">
        <f t="shared" si="66"/>
        <v>88</v>
      </c>
      <c r="X69" s="8">
        <f t="shared" si="67"/>
        <v>91.666666666666657</v>
      </c>
    </row>
    <row r="70" spans="1:24" ht="21" customHeight="1">
      <c r="A70" s="1"/>
      <c r="B70" s="3"/>
      <c r="C70" s="17" t="s">
        <v>137</v>
      </c>
      <c r="D70" s="28">
        <f>SUM(D54:D69)</f>
        <v>755</v>
      </c>
      <c r="E70" s="28">
        <f t="shared" ref="E70:T70" si="68">SUM(E54:E69)</f>
        <v>691</v>
      </c>
      <c r="F70" s="28">
        <f t="shared" si="60"/>
        <v>91.523178807947019</v>
      </c>
      <c r="G70" s="28">
        <f t="shared" si="68"/>
        <v>755</v>
      </c>
      <c r="H70" s="28">
        <f t="shared" si="68"/>
        <v>700</v>
      </c>
      <c r="I70" s="28">
        <f t="shared" si="61"/>
        <v>92.715231788079464</v>
      </c>
      <c r="J70" s="28">
        <f t="shared" si="68"/>
        <v>755</v>
      </c>
      <c r="K70" s="28">
        <f t="shared" si="68"/>
        <v>679</v>
      </c>
      <c r="L70" s="28">
        <f t="shared" si="62"/>
        <v>89.933774834437088</v>
      </c>
      <c r="M70" s="28">
        <f t="shared" si="68"/>
        <v>755</v>
      </c>
      <c r="N70" s="28">
        <f t="shared" si="68"/>
        <v>590</v>
      </c>
      <c r="O70" s="28">
        <f t="shared" si="63"/>
        <v>78.145695364238406</v>
      </c>
      <c r="P70" s="28">
        <f t="shared" si="68"/>
        <v>755</v>
      </c>
      <c r="Q70" s="28">
        <f t="shared" si="68"/>
        <v>621</v>
      </c>
      <c r="R70" s="28">
        <f t="shared" si="64"/>
        <v>82.25165562913908</v>
      </c>
      <c r="S70" s="28">
        <f t="shared" si="68"/>
        <v>755</v>
      </c>
      <c r="T70" s="28">
        <f t="shared" si="68"/>
        <v>660</v>
      </c>
      <c r="U70" s="28">
        <f t="shared" si="65"/>
        <v>87.41721854304636</v>
      </c>
      <c r="V70" s="28">
        <f t="shared" si="66"/>
        <v>4530</v>
      </c>
      <c r="W70" s="28">
        <f t="shared" si="66"/>
        <v>3941</v>
      </c>
      <c r="X70" s="28">
        <f t="shared" si="67"/>
        <v>86.997792494481246</v>
      </c>
    </row>
    <row r="71" spans="1:24" ht="33.950000000000003" customHeight="1">
      <c r="A71" s="63" t="s">
        <v>62</v>
      </c>
      <c r="B71" s="64"/>
      <c r="C71" s="64"/>
      <c r="D71" s="12"/>
      <c r="E71" s="12"/>
      <c r="F71" s="12"/>
      <c r="G71" s="12"/>
      <c r="H71" s="12"/>
      <c r="I71" s="12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spans="1:24" ht="65.25" customHeight="1">
      <c r="A72" s="1">
        <v>55</v>
      </c>
      <c r="B72" s="3" t="s">
        <v>62</v>
      </c>
      <c r="C72" s="2" t="s">
        <v>63</v>
      </c>
      <c r="D72" s="54">
        <v>73</v>
      </c>
      <c r="E72" s="54">
        <v>63</v>
      </c>
      <c r="F72" s="54">
        <f>ROUND(E72/D72*100,)</f>
        <v>86</v>
      </c>
      <c r="G72" s="54">
        <v>73</v>
      </c>
      <c r="H72" s="54">
        <v>66</v>
      </c>
      <c r="I72" s="54">
        <f>ROUND(H72/G72*100,)</f>
        <v>90</v>
      </c>
      <c r="J72" s="54">
        <v>73</v>
      </c>
      <c r="K72" s="54">
        <v>57</v>
      </c>
      <c r="L72" s="54">
        <f>ROUND(K72/J72*100,)</f>
        <v>78</v>
      </c>
      <c r="M72" s="54">
        <v>73</v>
      </c>
      <c r="N72" s="54">
        <v>48</v>
      </c>
      <c r="O72" s="54">
        <f>ROUND(N72/M72*100,)</f>
        <v>66</v>
      </c>
      <c r="P72" s="54">
        <v>73</v>
      </c>
      <c r="Q72" s="54">
        <v>66</v>
      </c>
      <c r="R72" s="54">
        <f>ROUND(Q72/P72*100,)</f>
        <v>90</v>
      </c>
      <c r="S72" s="54">
        <v>73</v>
      </c>
      <c r="T72" s="54">
        <v>60</v>
      </c>
      <c r="U72" s="54">
        <f>ROUND(T72/S72*100,)</f>
        <v>82</v>
      </c>
      <c r="V72" s="54">
        <v>73</v>
      </c>
      <c r="W72" s="54">
        <v>46</v>
      </c>
      <c r="X72" s="54">
        <f>ROUND(W72/V72*100,)</f>
        <v>63</v>
      </c>
    </row>
    <row r="73" spans="1:24" ht="65.25" customHeight="1">
      <c r="A73" s="1">
        <v>56</v>
      </c>
      <c r="B73" s="3" t="s">
        <v>62</v>
      </c>
      <c r="C73" s="2" t="s">
        <v>64</v>
      </c>
      <c r="D73" s="54">
        <v>157</v>
      </c>
      <c r="E73" s="54">
        <v>136</v>
      </c>
      <c r="F73" s="54">
        <f t="shared" ref="F73:F77" si="69">ROUND(E73/D73*100,)</f>
        <v>87</v>
      </c>
      <c r="G73" s="54">
        <v>157</v>
      </c>
      <c r="H73" s="54">
        <v>157</v>
      </c>
      <c r="I73" s="54">
        <f t="shared" ref="I73:I77" si="70">ROUND(H73/G73*100,)</f>
        <v>100</v>
      </c>
      <c r="J73" s="54">
        <v>157</v>
      </c>
      <c r="K73" s="54">
        <v>131</v>
      </c>
      <c r="L73" s="54">
        <f t="shared" ref="L73:L77" si="71">ROUND(K73/J73*100,)</f>
        <v>83</v>
      </c>
      <c r="M73" s="54">
        <v>157</v>
      </c>
      <c r="N73" s="54">
        <v>77</v>
      </c>
      <c r="O73" s="54">
        <f t="shared" ref="O73:O77" si="72">ROUND(N73/M73*100,)</f>
        <v>49</v>
      </c>
      <c r="P73" s="54">
        <v>157</v>
      </c>
      <c r="Q73" s="54">
        <v>98</v>
      </c>
      <c r="R73" s="54">
        <f t="shared" ref="R73:R77" si="73">ROUND(Q73/P73*100,)</f>
        <v>62</v>
      </c>
      <c r="S73" s="54">
        <v>157</v>
      </c>
      <c r="T73" s="54">
        <v>139</v>
      </c>
      <c r="U73" s="54">
        <f t="shared" ref="U73:U77" si="74">ROUND(T73/S73*100,)</f>
        <v>89</v>
      </c>
      <c r="V73" s="54">
        <v>157</v>
      </c>
      <c r="W73" s="54">
        <v>75</v>
      </c>
      <c r="X73" s="54">
        <f t="shared" ref="X73:X76" si="75">ROUND(W73/V73*100,)</f>
        <v>48</v>
      </c>
    </row>
    <row r="74" spans="1:24" ht="65.25" customHeight="1">
      <c r="A74" s="1">
        <v>57</v>
      </c>
      <c r="B74" s="3" t="s">
        <v>62</v>
      </c>
      <c r="C74" s="2" t="s">
        <v>65</v>
      </c>
      <c r="D74" s="54">
        <v>18</v>
      </c>
      <c r="E74" s="54">
        <v>16</v>
      </c>
      <c r="F74" s="54">
        <f t="shared" si="69"/>
        <v>89</v>
      </c>
      <c r="G74" s="54">
        <v>18</v>
      </c>
      <c r="H74" s="54">
        <v>18</v>
      </c>
      <c r="I74" s="54">
        <f t="shared" si="70"/>
        <v>100</v>
      </c>
      <c r="J74" s="54">
        <v>18</v>
      </c>
      <c r="K74" s="54">
        <v>18</v>
      </c>
      <c r="L74" s="54">
        <f t="shared" si="71"/>
        <v>100</v>
      </c>
      <c r="M74" s="54">
        <v>18</v>
      </c>
      <c r="N74" s="54">
        <v>12</v>
      </c>
      <c r="O74" s="54">
        <f t="shared" si="72"/>
        <v>67</v>
      </c>
      <c r="P74" s="54">
        <v>18</v>
      </c>
      <c r="Q74" s="54">
        <v>15</v>
      </c>
      <c r="R74" s="54">
        <f t="shared" si="73"/>
        <v>83</v>
      </c>
      <c r="S74" s="54">
        <v>18</v>
      </c>
      <c r="T74" s="54">
        <v>17</v>
      </c>
      <c r="U74" s="54">
        <f t="shared" si="74"/>
        <v>94</v>
      </c>
      <c r="V74" s="54">
        <v>18</v>
      </c>
      <c r="W74" s="54">
        <v>12</v>
      </c>
      <c r="X74" s="54">
        <f t="shared" si="75"/>
        <v>67</v>
      </c>
    </row>
    <row r="75" spans="1:24" ht="65.25" customHeight="1">
      <c r="A75" s="1">
        <v>58</v>
      </c>
      <c r="B75" s="3" t="s">
        <v>62</v>
      </c>
      <c r="C75" s="2" t="s">
        <v>66</v>
      </c>
      <c r="D75" s="54">
        <v>45</v>
      </c>
      <c r="E75" s="54">
        <v>38</v>
      </c>
      <c r="F75" s="54">
        <f t="shared" si="69"/>
        <v>84</v>
      </c>
      <c r="G75" s="54">
        <v>45</v>
      </c>
      <c r="H75" s="54">
        <v>41</v>
      </c>
      <c r="I75" s="54">
        <f t="shared" si="70"/>
        <v>91</v>
      </c>
      <c r="J75" s="54">
        <v>45</v>
      </c>
      <c r="K75" s="54">
        <v>36</v>
      </c>
      <c r="L75" s="54">
        <f t="shared" si="71"/>
        <v>80</v>
      </c>
      <c r="M75" s="54">
        <v>45</v>
      </c>
      <c r="N75" s="54">
        <v>26</v>
      </c>
      <c r="O75" s="54">
        <f t="shared" si="72"/>
        <v>58</v>
      </c>
      <c r="P75" s="54">
        <v>45</v>
      </c>
      <c r="Q75" s="54">
        <v>25</v>
      </c>
      <c r="R75" s="54">
        <f t="shared" si="73"/>
        <v>56</v>
      </c>
      <c r="S75" s="54">
        <v>45</v>
      </c>
      <c r="T75" s="54">
        <v>37</v>
      </c>
      <c r="U75" s="54">
        <f t="shared" si="74"/>
        <v>82</v>
      </c>
      <c r="V75" s="54">
        <v>45</v>
      </c>
      <c r="W75" s="54">
        <v>23</v>
      </c>
      <c r="X75" s="54">
        <f t="shared" si="75"/>
        <v>51</v>
      </c>
    </row>
    <row r="76" spans="1:24" ht="65.25" customHeight="1">
      <c r="A76" s="1">
        <v>59</v>
      </c>
      <c r="B76" s="3" t="s">
        <v>62</v>
      </c>
      <c r="C76" s="2" t="s">
        <v>67</v>
      </c>
      <c r="D76" s="54">
        <v>75</v>
      </c>
      <c r="E76" s="54">
        <v>67</v>
      </c>
      <c r="F76" s="54">
        <f t="shared" si="69"/>
        <v>89</v>
      </c>
      <c r="G76" s="54">
        <v>75</v>
      </c>
      <c r="H76" s="54">
        <v>69</v>
      </c>
      <c r="I76" s="54">
        <f t="shared" si="70"/>
        <v>92</v>
      </c>
      <c r="J76" s="54">
        <v>75</v>
      </c>
      <c r="K76" s="54">
        <v>54</v>
      </c>
      <c r="L76" s="54">
        <f t="shared" si="71"/>
        <v>72</v>
      </c>
      <c r="M76" s="54">
        <v>75</v>
      </c>
      <c r="N76" s="54">
        <v>57</v>
      </c>
      <c r="O76" s="54">
        <f t="shared" si="72"/>
        <v>76</v>
      </c>
      <c r="P76" s="54">
        <v>75</v>
      </c>
      <c r="Q76" s="54">
        <v>48</v>
      </c>
      <c r="R76" s="54">
        <f t="shared" si="73"/>
        <v>64</v>
      </c>
      <c r="S76" s="54">
        <v>75</v>
      </c>
      <c r="T76" s="54">
        <v>58</v>
      </c>
      <c r="U76" s="54">
        <f t="shared" si="74"/>
        <v>77</v>
      </c>
      <c r="V76" s="54">
        <v>75</v>
      </c>
      <c r="W76" s="54">
        <v>34</v>
      </c>
      <c r="X76" s="54">
        <f t="shared" si="75"/>
        <v>45</v>
      </c>
    </row>
    <row r="77" spans="1:24" ht="65.25" customHeight="1">
      <c r="A77" s="1"/>
      <c r="B77" s="3"/>
      <c r="C77" s="17" t="s">
        <v>137</v>
      </c>
      <c r="D77" s="55">
        <f>SUM(D72:D76)</f>
        <v>368</v>
      </c>
      <c r="E77" s="55">
        <f t="shared" ref="E77:T77" si="76">SUM(E72:E76)</f>
        <v>320</v>
      </c>
      <c r="F77" s="55">
        <f t="shared" si="69"/>
        <v>87</v>
      </c>
      <c r="G77" s="55">
        <f t="shared" si="76"/>
        <v>368</v>
      </c>
      <c r="H77" s="55">
        <f t="shared" si="76"/>
        <v>351</v>
      </c>
      <c r="I77" s="55">
        <f t="shared" si="70"/>
        <v>95</v>
      </c>
      <c r="J77" s="55">
        <f t="shared" si="76"/>
        <v>368</v>
      </c>
      <c r="K77" s="55">
        <f t="shared" si="76"/>
        <v>296</v>
      </c>
      <c r="L77" s="55">
        <f t="shared" si="71"/>
        <v>80</v>
      </c>
      <c r="M77" s="55">
        <f t="shared" si="76"/>
        <v>368</v>
      </c>
      <c r="N77" s="55">
        <f t="shared" si="76"/>
        <v>220</v>
      </c>
      <c r="O77" s="55">
        <f t="shared" si="72"/>
        <v>60</v>
      </c>
      <c r="P77" s="55">
        <f t="shared" si="76"/>
        <v>368</v>
      </c>
      <c r="Q77" s="55">
        <f t="shared" si="76"/>
        <v>252</v>
      </c>
      <c r="R77" s="55">
        <f t="shared" si="73"/>
        <v>68</v>
      </c>
      <c r="S77" s="55">
        <f t="shared" si="76"/>
        <v>368</v>
      </c>
      <c r="T77" s="55">
        <f t="shared" si="76"/>
        <v>311</v>
      </c>
      <c r="U77" s="55">
        <f t="shared" si="74"/>
        <v>85</v>
      </c>
      <c r="V77" s="55">
        <f>SUM(V72:V76)</f>
        <v>368</v>
      </c>
      <c r="W77" s="55">
        <f>SUM(W72:W76)</f>
        <v>190</v>
      </c>
      <c r="X77" s="55">
        <f>ROUND(W77/V77*100,)</f>
        <v>52</v>
      </c>
    </row>
    <row r="78" spans="1:24" ht="33.950000000000003" customHeight="1">
      <c r="A78" s="63" t="s">
        <v>68</v>
      </c>
      <c r="B78" s="64"/>
      <c r="C78" s="64"/>
      <c r="D78" s="12"/>
      <c r="E78" s="12"/>
      <c r="F78" s="12"/>
      <c r="G78" s="12"/>
      <c r="H78" s="12"/>
      <c r="I78" s="12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spans="1:24" ht="39" customHeight="1">
      <c r="A79" s="1">
        <v>60</v>
      </c>
      <c r="B79" s="3" t="s">
        <v>68</v>
      </c>
      <c r="C79" s="2" t="s">
        <v>69</v>
      </c>
      <c r="D79" s="9">
        <v>18</v>
      </c>
      <c r="E79" s="9">
        <v>15</v>
      </c>
      <c r="F79" s="16">
        <f>E79/D79*100</f>
        <v>83.333333333333343</v>
      </c>
      <c r="G79" s="16">
        <v>18</v>
      </c>
      <c r="H79" s="16">
        <v>13</v>
      </c>
      <c r="I79" s="16">
        <f>H79/G79*100</f>
        <v>72.222222222222214</v>
      </c>
      <c r="J79" s="16">
        <v>18</v>
      </c>
      <c r="K79" s="16">
        <v>10</v>
      </c>
      <c r="L79" s="16">
        <f>K79/J79*100</f>
        <v>55.555555555555557</v>
      </c>
      <c r="M79" s="16">
        <v>18</v>
      </c>
      <c r="N79" s="16">
        <v>12</v>
      </c>
      <c r="O79" s="16">
        <f>N79/M79*100</f>
        <v>66.666666666666657</v>
      </c>
      <c r="P79" s="16">
        <v>18</v>
      </c>
      <c r="Q79" s="16">
        <v>13</v>
      </c>
      <c r="R79" s="16">
        <f>Q79/P79*100</f>
        <v>72.222222222222214</v>
      </c>
      <c r="S79" s="16">
        <v>18</v>
      </c>
      <c r="T79" s="16">
        <v>16</v>
      </c>
      <c r="U79" s="16">
        <f>T79/S79*100</f>
        <v>88.888888888888886</v>
      </c>
      <c r="V79" s="16">
        <f>S79</f>
        <v>18</v>
      </c>
      <c r="W79" s="16">
        <v>10</v>
      </c>
      <c r="X79" s="16">
        <f>W79/V79*100</f>
        <v>55.555555555555557</v>
      </c>
    </row>
    <row r="80" spans="1:24" ht="39" customHeight="1">
      <c r="A80" s="1">
        <v>61</v>
      </c>
      <c r="B80" s="3" t="s">
        <v>68</v>
      </c>
      <c r="C80" s="2" t="s">
        <v>70</v>
      </c>
      <c r="D80" s="9">
        <v>28</v>
      </c>
      <c r="E80" s="9">
        <v>26</v>
      </c>
      <c r="F80" s="16">
        <f t="shared" ref="F80:F88" si="77">E80/D80*100</f>
        <v>92.857142857142861</v>
      </c>
      <c r="G80" s="16">
        <v>28</v>
      </c>
      <c r="H80" s="16">
        <v>26</v>
      </c>
      <c r="I80" s="16">
        <f t="shared" ref="I80:I88" si="78">H80/G80*100</f>
        <v>92.857142857142861</v>
      </c>
      <c r="J80" s="16">
        <v>28</v>
      </c>
      <c r="K80" s="16">
        <v>28</v>
      </c>
      <c r="L80" s="16">
        <f t="shared" ref="L80:L88" si="79">K80/J80*100</f>
        <v>100</v>
      </c>
      <c r="M80" s="16">
        <v>28</v>
      </c>
      <c r="N80" s="16">
        <v>27</v>
      </c>
      <c r="O80" s="16">
        <f t="shared" ref="O80:O88" si="80">N80/M80*100</f>
        <v>96.428571428571431</v>
      </c>
      <c r="P80" s="16">
        <v>28</v>
      </c>
      <c r="Q80" s="16">
        <v>25</v>
      </c>
      <c r="R80" s="16">
        <f t="shared" ref="R80:R88" si="81">Q80/P80*100</f>
        <v>89.285714285714292</v>
      </c>
      <c r="S80" s="16">
        <v>28</v>
      </c>
      <c r="T80" s="16">
        <v>28</v>
      </c>
      <c r="U80" s="16">
        <f t="shared" ref="U80:U88" si="82">T80/S80*100</f>
        <v>100</v>
      </c>
      <c r="V80" s="16">
        <f t="shared" ref="V80:V87" si="83">S80</f>
        <v>28</v>
      </c>
      <c r="W80" s="16">
        <v>25</v>
      </c>
      <c r="X80" s="16">
        <f t="shared" ref="X80:X88" si="84">W80/V80*100</f>
        <v>89.285714285714292</v>
      </c>
    </row>
    <row r="81" spans="1:24" ht="39" customHeight="1">
      <c r="A81" s="1">
        <v>62</v>
      </c>
      <c r="B81" s="3" t="s">
        <v>68</v>
      </c>
      <c r="C81" s="2" t="s">
        <v>71</v>
      </c>
      <c r="D81" s="9">
        <v>75</v>
      </c>
      <c r="E81" s="9">
        <v>68</v>
      </c>
      <c r="F81" s="16">
        <f t="shared" si="77"/>
        <v>90.666666666666657</v>
      </c>
      <c r="G81" s="16">
        <v>75</v>
      </c>
      <c r="H81" s="16">
        <v>62</v>
      </c>
      <c r="I81" s="16">
        <f t="shared" si="78"/>
        <v>82.666666666666671</v>
      </c>
      <c r="J81" s="16">
        <v>75</v>
      </c>
      <c r="K81" s="16">
        <v>58</v>
      </c>
      <c r="L81" s="16">
        <f t="shared" si="79"/>
        <v>77.333333333333329</v>
      </c>
      <c r="M81" s="16">
        <v>75</v>
      </c>
      <c r="N81" s="16">
        <v>56</v>
      </c>
      <c r="O81" s="16">
        <f t="shared" si="80"/>
        <v>74.666666666666671</v>
      </c>
      <c r="P81" s="16">
        <v>75</v>
      </c>
      <c r="Q81" s="16">
        <v>67</v>
      </c>
      <c r="R81" s="16">
        <f t="shared" si="81"/>
        <v>89.333333333333329</v>
      </c>
      <c r="S81" s="16">
        <v>75</v>
      </c>
      <c r="T81" s="16">
        <v>59</v>
      </c>
      <c r="U81" s="16">
        <f t="shared" si="82"/>
        <v>78.666666666666657</v>
      </c>
      <c r="V81" s="16">
        <f t="shared" si="83"/>
        <v>75</v>
      </c>
      <c r="W81" s="16">
        <v>55</v>
      </c>
      <c r="X81" s="16">
        <f t="shared" si="84"/>
        <v>73.333333333333329</v>
      </c>
    </row>
    <row r="82" spans="1:24" ht="39" customHeight="1">
      <c r="A82" s="1">
        <v>63</v>
      </c>
      <c r="B82" s="3" t="s">
        <v>68</v>
      </c>
      <c r="C82" s="2" t="s">
        <v>72</v>
      </c>
      <c r="D82" s="9">
        <v>21</v>
      </c>
      <c r="E82" s="9">
        <v>15</v>
      </c>
      <c r="F82" s="16">
        <f t="shared" si="77"/>
        <v>71.428571428571431</v>
      </c>
      <c r="G82" s="16">
        <v>21</v>
      </c>
      <c r="H82" s="16">
        <v>16</v>
      </c>
      <c r="I82" s="16">
        <f t="shared" si="78"/>
        <v>76.19047619047619</v>
      </c>
      <c r="J82" s="16">
        <v>21</v>
      </c>
      <c r="K82" s="16">
        <v>12</v>
      </c>
      <c r="L82" s="16">
        <f t="shared" si="79"/>
        <v>57.142857142857139</v>
      </c>
      <c r="M82" s="16">
        <v>21</v>
      </c>
      <c r="N82" s="16">
        <v>12</v>
      </c>
      <c r="O82" s="16">
        <f t="shared" si="80"/>
        <v>57.142857142857139</v>
      </c>
      <c r="P82" s="16">
        <v>21</v>
      </c>
      <c r="Q82" s="16">
        <v>10</v>
      </c>
      <c r="R82" s="16">
        <f t="shared" si="81"/>
        <v>47.619047619047613</v>
      </c>
      <c r="S82" s="16">
        <v>21</v>
      </c>
      <c r="T82" s="16">
        <v>14</v>
      </c>
      <c r="U82" s="16">
        <f t="shared" si="82"/>
        <v>66.666666666666657</v>
      </c>
      <c r="V82" s="16">
        <f t="shared" si="83"/>
        <v>21</v>
      </c>
      <c r="W82" s="16">
        <v>10</v>
      </c>
      <c r="X82" s="16">
        <f t="shared" si="84"/>
        <v>47.619047619047613</v>
      </c>
    </row>
    <row r="83" spans="1:24" ht="39" customHeight="1">
      <c r="A83" s="1">
        <v>64</v>
      </c>
      <c r="B83" s="3" t="s">
        <v>68</v>
      </c>
      <c r="C83" s="2" t="s">
        <v>73</v>
      </c>
      <c r="D83" s="9">
        <v>42</v>
      </c>
      <c r="E83" s="9">
        <v>31</v>
      </c>
      <c r="F83" s="16">
        <f t="shared" si="77"/>
        <v>73.80952380952381</v>
      </c>
      <c r="G83" s="16">
        <v>42</v>
      </c>
      <c r="H83" s="16">
        <v>42</v>
      </c>
      <c r="I83" s="16">
        <f t="shared" si="78"/>
        <v>100</v>
      </c>
      <c r="J83" s="16">
        <v>42</v>
      </c>
      <c r="K83" s="16">
        <v>33</v>
      </c>
      <c r="L83" s="16">
        <f t="shared" si="79"/>
        <v>78.571428571428569</v>
      </c>
      <c r="M83" s="16">
        <v>42</v>
      </c>
      <c r="N83" s="16">
        <v>35</v>
      </c>
      <c r="O83" s="16">
        <f t="shared" si="80"/>
        <v>83.333333333333343</v>
      </c>
      <c r="P83" s="16">
        <v>42</v>
      </c>
      <c r="Q83" s="16">
        <v>29</v>
      </c>
      <c r="R83" s="16">
        <f t="shared" si="81"/>
        <v>69.047619047619051</v>
      </c>
      <c r="S83" s="16">
        <v>42</v>
      </c>
      <c r="T83" s="16">
        <v>41</v>
      </c>
      <c r="U83" s="16">
        <f t="shared" si="82"/>
        <v>97.61904761904762</v>
      </c>
      <c r="V83" s="16">
        <f t="shared" si="83"/>
        <v>42</v>
      </c>
      <c r="W83" s="16">
        <v>29</v>
      </c>
      <c r="X83" s="16">
        <f t="shared" si="84"/>
        <v>69.047619047619051</v>
      </c>
    </row>
    <row r="84" spans="1:24" ht="39" customHeight="1">
      <c r="A84" s="1">
        <v>65</v>
      </c>
      <c r="B84" s="3" t="s">
        <v>68</v>
      </c>
      <c r="C84" s="2" t="s">
        <v>74</v>
      </c>
      <c r="D84" s="9">
        <v>47</v>
      </c>
      <c r="E84" s="9">
        <v>41</v>
      </c>
      <c r="F84" s="16">
        <f t="shared" si="77"/>
        <v>87.2340425531915</v>
      </c>
      <c r="G84" s="16">
        <v>47</v>
      </c>
      <c r="H84" s="16">
        <v>37</v>
      </c>
      <c r="I84" s="16">
        <f t="shared" si="78"/>
        <v>78.723404255319153</v>
      </c>
      <c r="J84" s="16">
        <v>47</v>
      </c>
      <c r="K84" s="16">
        <v>37</v>
      </c>
      <c r="L84" s="16">
        <f t="shared" si="79"/>
        <v>78.723404255319153</v>
      </c>
      <c r="M84" s="16">
        <v>47</v>
      </c>
      <c r="N84" s="16">
        <v>27</v>
      </c>
      <c r="O84" s="16">
        <f t="shared" si="80"/>
        <v>57.446808510638306</v>
      </c>
      <c r="P84" s="16">
        <v>47</v>
      </c>
      <c r="Q84" s="16">
        <v>33</v>
      </c>
      <c r="R84" s="16">
        <f t="shared" si="81"/>
        <v>70.212765957446805</v>
      </c>
      <c r="S84" s="16">
        <v>47</v>
      </c>
      <c r="T84" s="16">
        <v>28</v>
      </c>
      <c r="U84" s="16">
        <f t="shared" si="82"/>
        <v>59.574468085106382</v>
      </c>
      <c r="V84" s="16">
        <f t="shared" si="83"/>
        <v>47</v>
      </c>
      <c r="W84" s="16">
        <v>27</v>
      </c>
      <c r="X84" s="16">
        <f t="shared" si="84"/>
        <v>57.446808510638306</v>
      </c>
    </row>
    <row r="85" spans="1:24" ht="39" customHeight="1">
      <c r="A85" s="1">
        <v>66</v>
      </c>
      <c r="B85" s="3" t="s">
        <v>68</v>
      </c>
      <c r="C85" s="2" t="s">
        <v>75</v>
      </c>
      <c r="D85" s="9">
        <v>14</v>
      </c>
      <c r="E85" s="9">
        <v>9</v>
      </c>
      <c r="F85" s="16">
        <f t="shared" si="77"/>
        <v>64.285714285714292</v>
      </c>
      <c r="G85" s="16">
        <v>14</v>
      </c>
      <c r="H85" s="16">
        <v>12</v>
      </c>
      <c r="I85" s="16">
        <f t="shared" si="78"/>
        <v>85.714285714285708</v>
      </c>
      <c r="J85" s="16">
        <v>14</v>
      </c>
      <c r="K85" s="16">
        <v>12</v>
      </c>
      <c r="L85" s="16">
        <f t="shared" si="79"/>
        <v>85.714285714285708</v>
      </c>
      <c r="M85" s="16">
        <v>14</v>
      </c>
      <c r="N85" s="16">
        <v>7</v>
      </c>
      <c r="O85" s="16">
        <f t="shared" si="80"/>
        <v>50</v>
      </c>
      <c r="P85" s="16">
        <v>14</v>
      </c>
      <c r="Q85" s="16">
        <v>8</v>
      </c>
      <c r="R85" s="16">
        <f t="shared" si="81"/>
        <v>57.142857142857139</v>
      </c>
      <c r="S85" s="16">
        <v>14</v>
      </c>
      <c r="T85" s="16">
        <v>9</v>
      </c>
      <c r="U85" s="16">
        <f t="shared" si="82"/>
        <v>64.285714285714292</v>
      </c>
      <c r="V85" s="16">
        <f t="shared" si="83"/>
        <v>14</v>
      </c>
      <c r="W85" s="16">
        <v>7</v>
      </c>
      <c r="X85" s="16">
        <f t="shared" si="84"/>
        <v>50</v>
      </c>
    </row>
    <row r="86" spans="1:24" ht="39" customHeight="1">
      <c r="A86" s="1">
        <v>67</v>
      </c>
      <c r="B86" s="3" t="s">
        <v>68</v>
      </c>
      <c r="C86" s="2" t="s">
        <v>76</v>
      </c>
      <c r="D86" s="9">
        <v>26</v>
      </c>
      <c r="E86" s="9">
        <v>25</v>
      </c>
      <c r="F86" s="16">
        <f t="shared" si="77"/>
        <v>96.15384615384616</v>
      </c>
      <c r="G86" s="16">
        <v>26</v>
      </c>
      <c r="H86" s="16">
        <v>23</v>
      </c>
      <c r="I86" s="16">
        <f t="shared" si="78"/>
        <v>88.461538461538453</v>
      </c>
      <c r="J86" s="16">
        <v>26</v>
      </c>
      <c r="K86" s="16">
        <v>19</v>
      </c>
      <c r="L86" s="16">
        <f t="shared" si="79"/>
        <v>73.076923076923066</v>
      </c>
      <c r="M86" s="16">
        <v>26</v>
      </c>
      <c r="N86" s="16">
        <v>16</v>
      </c>
      <c r="O86" s="16">
        <f t="shared" si="80"/>
        <v>61.53846153846154</v>
      </c>
      <c r="P86" s="16">
        <v>26</v>
      </c>
      <c r="Q86" s="16">
        <v>18</v>
      </c>
      <c r="R86" s="16">
        <f t="shared" si="81"/>
        <v>69.230769230769226</v>
      </c>
      <c r="S86" s="16">
        <v>26</v>
      </c>
      <c r="T86" s="16">
        <v>24</v>
      </c>
      <c r="U86" s="16">
        <f t="shared" si="82"/>
        <v>92.307692307692307</v>
      </c>
      <c r="V86" s="16">
        <f t="shared" si="83"/>
        <v>26</v>
      </c>
      <c r="W86" s="16">
        <v>16</v>
      </c>
      <c r="X86" s="16">
        <f t="shared" si="84"/>
        <v>61.53846153846154</v>
      </c>
    </row>
    <row r="87" spans="1:24" ht="39" customHeight="1">
      <c r="A87" s="1">
        <v>68</v>
      </c>
      <c r="B87" s="3" t="s">
        <v>68</v>
      </c>
      <c r="C87" s="2" t="s">
        <v>77</v>
      </c>
      <c r="D87" s="9">
        <v>16</v>
      </c>
      <c r="E87" s="9">
        <v>16</v>
      </c>
      <c r="F87" s="16">
        <f t="shared" si="77"/>
        <v>100</v>
      </c>
      <c r="G87" s="16">
        <v>16</v>
      </c>
      <c r="H87" s="16">
        <v>16</v>
      </c>
      <c r="I87" s="16">
        <f t="shared" si="78"/>
        <v>100</v>
      </c>
      <c r="J87" s="16">
        <v>16</v>
      </c>
      <c r="K87" s="16">
        <v>16</v>
      </c>
      <c r="L87" s="16">
        <f t="shared" si="79"/>
        <v>100</v>
      </c>
      <c r="M87" s="16">
        <v>16</v>
      </c>
      <c r="N87" s="16">
        <v>11</v>
      </c>
      <c r="O87" s="16">
        <f t="shared" si="80"/>
        <v>68.75</v>
      </c>
      <c r="P87" s="16">
        <v>16</v>
      </c>
      <c r="Q87" s="16">
        <v>14</v>
      </c>
      <c r="R87" s="16">
        <f t="shared" si="81"/>
        <v>87.5</v>
      </c>
      <c r="S87" s="16">
        <v>16</v>
      </c>
      <c r="T87" s="16">
        <v>16</v>
      </c>
      <c r="U87" s="16">
        <f t="shared" si="82"/>
        <v>100</v>
      </c>
      <c r="V87" s="16">
        <f t="shared" si="83"/>
        <v>16</v>
      </c>
      <c r="W87" s="16">
        <v>11</v>
      </c>
      <c r="X87" s="16">
        <f t="shared" si="84"/>
        <v>68.75</v>
      </c>
    </row>
    <row r="88" spans="1:24" ht="39" customHeight="1">
      <c r="A88" s="1"/>
      <c r="B88" s="3"/>
      <c r="C88" s="17" t="s">
        <v>137</v>
      </c>
      <c r="D88" s="19">
        <f>SUM(D79:D87)</f>
        <v>287</v>
      </c>
      <c r="E88" s="19">
        <f>SUM(E79:E87)</f>
        <v>246</v>
      </c>
      <c r="F88" s="19">
        <f t="shared" si="77"/>
        <v>85.714285714285708</v>
      </c>
      <c r="G88" s="19">
        <f>SUM(G79:G87)</f>
        <v>287</v>
      </c>
      <c r="H88" s="19">
        <f>SUM(H79:H87)</f>
        <v>247</v>
      </c>
      <c r="I88" s="19">
        <f t="shared" si="78"/>
        <v>86.062717770034851</v>
      </c>
      <c r="J88" s="19">
        <f>SUM(J79:J87)</f>
        <v>287</v>
      </c>
      <c r="K88" s="19">
        <f>SUM(K79:K87)</f>
        <v>225</v>
      </c>
      <c r="L88" s="19">
        <f t="shared" si="79"/>
        <v>78.397212543554005</v>
      </c>
      <c r="M88" s="19">
        <f>SUM(M79:M87)</f>
        <v>287</v>
      </c>
      <c r="N88" s="19">
        <f>SUM(N79:N87)</f>
        <v>203</v>
      </c>
      <c r="O88" s="19">
        <f t="shared" si="80"/>
        <v>70.731707317073173</v>
      </c>
      <c r="P88" s="19">
        <f>SUM(P79:P87)</f>
        <v>287</v>
      </c>
      <c r="Q88" s="19">
        <f>SUM(Q79:Q87)</f>
        <v>217</v>
      </c>
      <c r="R88" s="19">
        <f t="shared" si="81"/>
        <v>75.609756097560975</v>
      </c>
      <c r="S88" s="19">
        <f>SUM(S79:S87)</f>
        <v>287</v>
      </c>
      <c r="T88" s="19">
        <f>SUM(T79:T87)</f>
        <v>235</v>
      </c>
      <c r="U88" s="19">
        <f t="shared" si="82"/>
        <v>81.881533101045306</v>
      </c>
      <c r="V88" s="19">
        <f>SUM(V79:V87)</f>
        <v>287</v>
      </c>
      <c r="W88" s="19">
        <f>SUM(W79:W87)</f>
        <v>190</v>
      </c>
      <c r="X88" s="19">
        <f t="shared" si="84"/>
        <v>66.2020905923345</v>
      </c>
    </row>
    <row r="89" spans="1:24" ht="33.950000000000003" customHeight="1">
      <c r="A89" s="63" t="s">
        <v>78</v>
      </c>
      <c r="B89" s="64"/>
      <c r="C89" s="64"/>
      <c r="D89" s="12"/>
      <c r="E89" s="12"/>
      <c r="F89" s="12"/>
      <c r="G89" s="12"/>
      <c r="H89" s="12"/>
      <c r="I89" s="12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spans="1:24" ht="40.5" customHeight="1">
      <c r="A90" s="1">
        <v>69</v>
      </c>
      <c r="B90" s="3" t="s">
        <v>78</v>
      </c>
      <c r="C90" s="2" t="s">
        <v>79</v>
      </c>
      <c r="D90" s="29">
        <v>67</v>
      </c>
      <c r="E90" s="29">
        <v>55</v>
      </c>
      <c r="F90" s="30">
        <f>E90/D90*100</f>
        <v>82.089552238805979</v>
      </c>
      <c r="G90" s="30">
        <v>67</v>
      </c>
      <c r="H90" s="30">
        <v>61</v>
      </c>
      <c r="I90" s="30">
        <f>H90/G90*100</f>
        <v>91.044776119402982</v>
      </c>
      <c r="J90" s="30">
        <v>67</v>
      </c>
      <c r="K90" s="30">
        <v>48</v>
      </c>
      <c r="L90" s="30">
        <f>K90/J90*100</f>
        <v>71.641791044776113</v>
      </c>
      <c r="M90" s="30">
        <v>67</v>
      </c>
      <c r="N90" s="30">
        <v>42</v>
      </c>
      <c r="O90" s="30">
        <f>N90/M90*100</f>
        <v>62.68656716417911</v>
      </c>
      <c r="P90" s="30">
        <v>67</v>
      </c>
      <c r="Q90" s="30">
        <v>42</v>
      </c>
      <c r="R90" s="30">
        <f>Q90/P90*100</f>
        <v>62.68656716417911</v>
      </c>
      <c r="S90" s="30">
        <v>67</v>
      </c>
      <c r="T90" s="30">
        <v>48</v>
      </c>
      <c r="U90" s="30">
        <f>T90/S90*100</f>
        <v>71.641791044776113</v>
      </c>
      <c r="V90" s="30">
        <v>67</v>
      </c>
      <c r="W90" s="30">
        <v>39</v>
      </c>
      <c r="X90" s="30">
        <f>W90/V90*100</f>
        <v>58.208955223880601</v>
      </c>
    </row>
    <row r="91" spans="1:24" ht="40.5" customHeight="1">
      <c r="A91" s="1">
        <v>70</v>
      </c>
      <c r="B91" s="3" t="s">
        <v>78</v>
      </c>
      <c r="C91" s="2" t="s">
        <v>80</v>
      </c>
      <c r="D91" s="29">
        <f>46+27</f>
        <v>73</v>
      </c>
      <c r="E91" s="29">
        <f>39+22</f>
        <v>61</v>
      </c>
      <c r="F91" s="30">
        <f t="shared" ref="F91:F97" si="85">E91/D91*100</f>
        <v>83.561643835616437</v>
      </c>
      <c r="G91" s="30">
        <f>46+27</f>
        <v>73</v>
      </c>
      <c r="H91" s="30">
        <f>43+27</f>
        <v>70</v>
      </c>
      <c r="I91" s="30">
        <f t="shared" ref="I91:I97" si="86">H91/G91*100</f>
        <v>95.890410958904098</v>
      </c>
      <c r="J91" s="30">
        <f>46+27</f>
        <v>73</v>
      </c>
      <c r="K91" s="30">
        <f>29+26</f>
        <v>55</v>
      </c>
      <c r="L91" s="30">
        <f t="shared" ref="L91:L97" si="87">K91/J91*100</f>
        <v>75.342465753424662</v>
      </c>
      <c r="M91" s="30">
        <v>73</v>
      </c>
      <c r="N91" s="30">
        <f>22+17</f>
        <v>39</v>
      </c>
      <c r="O91" s="30">
        <f t="shared" ref="O91:O97" si="88">N91/M91*100</f>
        <v>53.424657534246577</v>
      </c>
      <c r="P91" s="30">
        <v>73</v>
      </c>
      <c r="Q91" s="30">
        <f>33+19</f>
        <v>52</v>
      </c>
      <c r="R91" s="30">
        <f t="shared" ref="R91:R97" si="89">Q91/P91*100</f>
        <v>71.232876712328761</v>
      </c>
      <c r="S91" s="30">
        <v>73</v>
      </c>
      <c r="T91" s="30">
        <f>36+23</f>
        <v>59</v>
      </c>
      <c r="U91" s="30">
        <f t="shared" ref="U91:U97" si="90">T91/S91*100</f>
        <v>80.821917808219183</v>
      </c>
      <c r="V91" s="30">
        <v>73</v>
      </c>
      <c r="W91" s="30">
        <v>56</v>
      </c>
      <c r="X91" s="30">
        <f t="shared" ref="X91:X97" si="91">W91/V91*100</f>
        <v>76.712328767123282</v>
      </c>
    </row>
    <row r="92" spans="1:24" ht="40.5" customHeight="1">
      <c r="A92" s="1">
        <v>71</v>
      </c>
      <c r="B92" s="3" t="s">
        <v>78</v>
      </c>
      <c r="C92" s="2" t="s">
        <v>81</v>
      </c>
      <c r="D92" s="29">
        <v>32</v>
      </c>
      <c r="E92" s="29">
        <v>30</v>
      </c>
      <c r="F92" s="30">
        <f t="shared" si="85"/>
        <v>93.75</v>
      </c>
      <c r="G92" s="30">
        <v>32</v>
      </c>
      <c r="H92" s="30">
        <v>31</v>
      </c>
      <c r="I92" s="30">
        <f t="shared" si="86"/>
        <v>96.875</v>
      </c>
      <c r="J92" s="30">
        <v>32</v>
      </c>
      <c r="K92" s="30">
        <v>28</v>
      </c>
      <c r="L92" s="30">
        <f t="shared" si="87"/>
        <v>87.5</v>
      </c>
      <c r="M92" s="30">
        <v>32</v>
      </c>
      <c r="N92" s="30">
        <v>28</v>
      </c>
      <c r="O92" s="30">
        <f t="shared" si="88"/>
        <v>87.5</v>
      </c>
      <c r="P92" s="30">
        <v>32</v>
      </c>
      <c r="Q92" s="30">
        <v>30</v>
      </c>
      <c r="R92" s="30">
        <f t="shared" si="89"/>
        <v>93.75</v>
      </c>
      <c r="S92" s="30">
        <v>32</v>
      </c>
      <c r="T92" s="30">
        <v>28</v>
      </c>
      <c r="U92" s="30">
        <f t="shared" si="90"/>
        <v>87.5</v>
      </c>
      <c r="V92" s="30">
        <v>32</v>
      </c>
      <c r="W92" s="30">
        <v>29</v>
      </c>
      <c r="X92" s="30">
        <f t="shared" si="91"/>
        <v>90.625</v>
      </c>
    </row>
    <row r="93" spans="1:24" ht="40.5" customHeight="1">
      <c r="A93" s="1">
        <v>72</v>
      </c>
      <c r="B93" s="3" t="s">
        <v>78</v>
      </c>
      <c r="C93" s="2" t="s">
        <v>82</v>
      </c>
      <c r="D93" s="29">
        <f>49+86</f>
        <v>135</v>
      </c>
      <c r="E93" s="29">
        <f>47+77</f>
        <v>124</v>
      </c>
      <c r="F93" s="30">
        <f t="shared" si="85"/>
        <v>91.851851851851848</v>
      </c>
      <c r="G93" s="30">
        <v>135</v>
      </c>
      <c r="H93" s="30">
        <f>47+79</f>
        <v>126</v>
      </c>
      <c r="I93" s="30">
        <f t="shared" si="86"/>
        <v>93.333333333333329</v>
      </c>
      <c r="J93" s="30">
        <v>135</v>
      </c>
      <c r="K93" s="30">
        <f>47+53</f>
        <v>100</v>
      </c>
      <c r="L93" s="30">
        <f t="shared" si="87"/>
        <v>74.074074074074076</v>
      </c>
      <c r="M93" s="30">
        <v>135</v>
      </c>
      <c r="N93" s="30">
        <f>73+40</f>
        <v>113</v>
      </c>
      <c r="O93" s="30">
        <f t="shared" si="88"/>
        <v>83.703703703703695</v>
      </c>
      <c r="P93" s="30">
        <v>135</v>
      </c>
      <c r="Q93" s="30">
        <f>49+59</f>
        <v>108</v>
      </c>
      <c r="R93" s="30">
        <f t="shared" si="89"/>
        <v>80</v>
      </c>
      <c r="S93" s="30">
        <v>135</v>
      </c>
      <c r="T93" s="30">
        <f>49+78</f>
        <v>127</v>
      </c>
      <c r="U93" s="30">
        <f t="shared" si="90"/>
        <v>94.074074074074076</v>
      </c>
      <c r="V93" s="30">
        <v>135</v>
      </c>
      <c r="W93" s="30">
        <v>116</v>
      </c>
      <c r="X93" s="30">
        <f t="shared" si="91"/>
        <v>85.925925925925924</v>
      </c>
    </row>
    <row r="94" spans="1:24" ht="40.5" customHeight="1">
      <c r="A94" s="1">
        <v>73</v>
      </c>
      <c r="B94" s="3" t="s">
        <v>78</v>
      </c>
      <c r="C94" s="2" t="s">
        <v>83</v>
      </c>
      <c r="D94" s="29">
        <v>9</v>
      </c>
      <c r="E94" s="29">
        <v>7</v>
      </c>
      <c r="F94" s="30">
        <f t="shared" si="85"/>
        <v>77.777777777777786</v>
      </c>
      <c r="G94" s="30">
        <v>9</v>
      </c>
      <c r="H94" s="30">
        <v>7</v>
      </c>
      <c r="I94" s="30">
        <f t="shared" si="86"/>
        <v>77.777777777777786</v>
      </c>
      <c r="J94" s="30">
        <v>9</v>
      </c>
      <c r="K94" s="30">
        <v>4</v>
      </c>
      <c r="L94" s="30">
        <f t="shared" si="87"/>
        <v>44.444444444444443</v>
      </c>
      <c r="M94" s="30">
        <v>9</v>
      </c>
      <c r="N94" s="30">
        <v>5</v>
      </c>
      <c r="O94" s="30">
        <f t="shared" si="88"/>
        <v>55.555555555555557</v>
      </c>
      <c r="P94" s="30">
        <v>9</v>
      </c>
      <c r="Q94" s="30">
        <v>8</v>
      </c>
      <c r="R94" s="30">
        <f t="shared" si="89"/>
        <v>88.888888888888886</v>
      </c>
      <c r="S94" s="30">
        <v>9</v>
      </c>
      <c r="T94" s="30">
        <v>8</v>
      </c>
      <c r="U94" s="30">
        <f t="shared" si="90"/>
        <v>88.888888888888886</v>
      </c>
      <c r="V94" s="30">
        <v>9</v>
      </c>
      <c r="W94" s="30">
        <v>4</v>
      </c>
      <c r="X94" s="30">
        <f t="shared" si="91"/>
        <v>44.444444444444443</v>
      </c>
    </row>
    <row r="95" spans="1:24" ht="40.5" customHeight="1">
      <c r="A95" s="1">
        <v>74</v>
      </c>
      <c r="B95" s="3" t="s">
        <v>78</v>
      </c>
      <c r="C95" s="2" t="s">
        <v>84</v>
      </c>
      <c r="D95" s="29">
        <f>51+19</f>
        <v>70</v>
      </c>
      <c r="E95" s="29">
        <v>46</v>
      </c>
      <c r="F95" s="30">
        <f t="shared" si="85"/>
        <v>65.714285714285708</v>
      </c>
      <c r="G95" s="30">
        <v>70</v>
      </c>
      <c r="H95" s="30">
        <v>60</v>
      </c>
      <c r="I95" s="30">
        <f t="shared" si="86"/>
        <v>85.714285714285708</v>
      </c>
      <c r="J95" s="30">
        <v>70</v>
      </c>
      <c r="K95" s="30">
        <v>60</v>
      </c>
      <c r="L95" s="30">
        <f t="shared" si="87"/>
        <v>85.714285714285708</v>
      </c>
      <c r="M95" s="30">
        <v>70</v>
      </c>
      <c r="N95" s="30">
        <v>44</v>
      </c>
      <c r="O95" s="30">
        <f t="shared" si="88"/>
        <v>62.857142857142854</v>
      </c>
      <c r="P95" s="30">
        <v>70</v>
      </c>
      <c r="Q95" s="30">
        <v>49</v>
      </c>
      <c r="R95" s="30">
        <f t="shared" si="89"/>
        <v>70</v>
      </c>
      <c r="S95" s="30">
        <v>70</v>
      </c>
      <c r="T95" s="30">
        <v>62</v>
      </c>
      <c r="U95" s="30">
        <f t="shared" si="90"/>
        <v>88.571428571428569</v>
      </c>
      <c r="V95" s="30">
        <v>70</v>
      </c>
      <c r="W95" s="30">
        <v>54</v>
      </c>
      <c r="X95" s="30">
        <f t="shared" si="91"/>
        <v>77.142857142857153</v>
      </c>
    </row>
    <row r="96" spans="1:24" ht="40.5" customHeight="1">
      <c r="A96" s="1">
        <v>75</v>
      </c>
      <c r="B96" s="3" t="s">
        <v>78</v>
      </c>
      <c r="C96" s="2" t="s">
        <v>85</v>
      </c>
      <c r="D96" s="29">
        <v>9</v>
      </c>
      <c r="E96" s="29">
        <v>9</v>
      </c>
      <c r="F96" s="30">
        <f t="shared" si="85"/>
        <v>100</v>
      </c>
      <c r="G96" s="30">
        <v>9</v>
      </c>
      <c r="H96" s="30">
        <v>9</v>
      </c>
      <c r="I96" s="30">
        <f t="shared" si="86"/>
        <v>100</v>
      </c>
      <c r="J96" s="30">
        <v>9</v>
      </c>
      <c r="K96" s="30">
        <v>5</v>
      </c>
      <c r="L96" s="30">
        <f t="shared" si="87"/>
        <v>55.555555555555557</v>
      </c>
      <c r="M96" s="30">
        <v>9</v>
      </c>
      <c r="N96" s="30">
        <v>9</v>
      </c>
      <c r="O96" s="30">
        <f t="shared" si="88"/>
        <v>100</v>
      </c>
      <c r="P96" s="30">
        <v>9</v>
      </c>
      <c r="Q96" s="30">
        <v>8</v>
      </c>
      <c r="R96" s="30">
        <f t="shared" si="89"/>
        <v>88.888888888888886</v>
      </c>
      <c r="S96" s="30">
        <v>9</v>
      </c>
      <c r="T96" s="30">
        <v>9</v>
      </c>
      <c r="U96" s="30">
        <f t="shared" si="90"/>
        <v>100</v>
      </c>
      <c r="V96" s="30">
        <v>9</v>
      </c>
      <c r="W96" s="30">
        <v>7</v>
      </c>
      <c r="X96" s="30">
        <f t="shared" si="91"/>
        <v>77.777777777777786</v>
      </c>
    </row>
    <row r="97" spans="1:24" ht="40.5" customHeight="1">
      <c r="A97" s="1"/>
      <c r="B97" s="3"/>
      <c r="C97" s="17" t="s">
        <v>137</v>
      </c>
      <c r="D97" s="31">
        <f>SUM(D90:D96)</f>
        <v>395</v>
      </c>
      <c r="E97" s="31">
        <f>SUM(E90:E96)</f>
        <v>332</v>
      </c>
      <c r="F97" s="32">
        <f t="shared" si="85"/>
        <v>84.050632911392412</v>
      </c>
      <c r="G97" s="32">
        <f>SUM(G90:G96)</f>
        <v>395</v>
      </c>
      <c r="H97" s="32">
        <f>SUM(H90:H96)</f>
        <v>364</v>
      </c>
      <c r="I97" s="32">
        <f t="shared" si="86"/>
        <v>92.151898734177223</v>
      </c>
      <c r="J97" s="32">
        <f>SUM(J90:J96)</f>
        <v>395</v>
      </c>
      <c r="K97" s="32">
        <f>SUM(K90:K96)</f>
        <v>300</v>
      </c>
      <c r="L97" s="32">
        <f t="shared" si="87"/>
        <v>75.949367088607602</v>
      </c>
      <c r="M97" s="32">
        <f>SUM(M90:M96)</f>
        <v>395</v>
      </c>
      <c r="N97" s="32">
        <f>SUM(N90:N96)</f>
        <v>280</v>
      </c>
      <c r="O97" s="32">
        <f t="shared" si="88"/>
        <v>70.886075949367083</v>
      </c>
      <c r="P97" s="32">
        <f>SUM(P90:P96)</f>
        <v>395</v>
      </c>
      <c r="Q97" s="32">
        <f>SUM(Q90:Q96)</f>
        <v>297</v>
      </c>
      <c r="R97" s="32">
        <f t="shared" si="89"/>
        <v>75.189873417721515</v>
      </c>
      <c r="S97" s="32">
        <f>SUM(S90:S96)</f>
        <v>395</v>
      </c>
      <c r="T97" s="32">
        <f>SUM(T90:T96)</f>
        <v>341</v>
      </c>
      <c r="U97" s="32">
        <f t="shared" si="90"/>
        <v>86.329113924050631</v>
      </c>
      <c r="V97" s="32">
        <f>SUM(V90:V96)</f>
        <v>395</v>
      </c>
      <c r="W97" s="32">
        <f>SUM(W90:W96)</f>
        <v>305</v>
      </c>
      <c r="X97" s="32">
        <f t="shared" si="91"/>
        <v>77.215189873417728</v>
      </c>
    </row>
    <row r="98" spans="1:24" ht="33.950000000000003" customHeight="1">
      <c r="A98" s="63" t="s">
        <v>86</v>
      </c>
      <c r="B98" s="64"/>
      <c r="C98" s="64"/>
      <c r="D98" s="12"/>
      <c r="E98" s="12"/>
      <c r="F98" s="12"/>
      <c r="G98" s="12"/>
      <c r="H98" s="12"/>
      <c r="I98" s="12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spans="1:24" ht="57" customHeight="1">
      <c r="A99" s="1">
        <v>76</v>
      </c>
      <c r="B99" s="5" t="s">
        <v>86</v>
      </c>
      <c r="C99" s="2" t="s">
        <v>87</v>
      </c>
      <c r="D99" s="48">
        <v>28</v>
      </c>
      <c r="E99" s="48">
        <v>26</v>
      </c>
      <c r="F99" s="52">
        <f t="shared" ref="F99:F105" si="92">E99/D99*100</f>
        <v>92.857142857142861</v>
      </c>
      <c r="G99" s="8">
        <v>28</v>
      </c>
      <c r="H99" s="8">
        <v>26</v>
      </c>
      <c r="I99" s="50">
        <f t="shared" ref="I99:I105" si="93">H99/G99*100</f>
        <v>92.857142857142861</v>
      </c>
      <c r="J99" s="39">
        <v>28</v>
      </c>
      <c r="K99" s="39">
        <v>25</v>
      </c>
      <c r="L99" s="50">
        <f t="shared" ref="L99:L105" si="94">K99/J99*100</f>
        <v>89.285714285714292</v>
      </c>
      <c r="M99" s="39">
        <v>28</v>
      </c>
      <c r="N99" s="39">
        <v>23</v>
      </c>
      <c r="O99" s="50">
        <f t="shared" ref="O99:O105" si="95">N99/M99*100</f>
        <v>82.142857142857139</v>
      </c>
      <c r="P99" s="39">
        <v>28</v>
      </c>
      <c r="Q99" s="39">
        <v>21</v>
      </c>
      <c r="R99" s="50">
        <f t="shared" ref="R99:R105" si="96">Q99/P99*100</f>
        <v>75</v>
      </c>
      <c r="S99" s="39">
        <v>28</v>
      </c>
      <c r="T99" s="39">
        <v>26</v>
      </c>
      <c r="U99" s="50">
        <f t="shared" ref="U99:U105" si="97">T99/S99*100</f>
        <v>92.857142857142861</v>
      </c>
      <c r="V99" s="39">
        <v>28</v>
      </c>
      <c r="W99" s="39">
        <v>21</v>
      </c>
      <c r="X99" s="50">
        <f t="shared" ref="X99:X105" si="98">W99/V99*100</f>
        <v>75</v>
      </c>
    </row>
    <row r="100" spans="1:24" ht="57" customHeight="1">
      <c r="A100" s="1">
        <v>77</v>
      </c>
      <c r="B100" s="5" t="s">
        <v>86</v>
      </c>
      <c r="C100" s="2" t="s">
        <v>88</v>
      </c>
      <c r="D100" s="48">
        <v>16</v>
      </c>
      <c r="E100" s="48">
        <v>16</v>
      </c>
      <c r="F100" s="52">
        <f t="shared" si="92"/>
        <v>100</v>
      </c>
      <c r="G100" s="8">
        <v>16</v>
      </c>
      <c r="H100" s="8">
        <v>16</v>
      </c>
      <c r="I100" s="51">
        <f t="shared" si="93"/>
        <v>100</v>
      </c>
      <c r="J100" s="39">
        <v>16</v>
      </c>
      <c r="K100" s="39">
        <v>16</v>
      </c>
      <c r="L100" s="51">
        <f t="shared" si="94"/>
        <v>100</v>
      </c>
      <c r="M100" s="39">
        <v>16</v>
      </c>
      <c r="N100" s="39">
        <v>16</v>
      </c>
      <c r="O100" s="51">
        <f t="shared" si="95"/>
        <v>100</v>
      </c>
      <c r="P100" s="39">
        <v>16</v>
      </c>
      <c r="Q100" s="39">
        <v>16</v>
      </c>
      <c r="R100" s="51">
        <f t="shared" si="96"/>
        <v>100</v>
      </c>
      <c r="S100" s="39">
        <v>16</v>
      </c>
      <c r="T100" s="39">
        <v>16</v>
      </c>
      <c r="U100" s="51">
        <f t="shared" si="97"/>
        <v>100</v>
      </c>
      <c r="V100" s="39">
        <v>16</v>
      </c>
      <c r="W100" s="39">
        <v>16</v>
      </c>
      <c r="X100" s="51">
        <f t="shared" si="98"/>
        <v>100</v>
      </c>
    </row>
    <row r="101" spans="1:24" ht="57" customHeight="1">
      <c r="A101" s="1">
        <v>78</v>
      </c>
      <c r="B101" s="5" t="s">
        <v>86</v>
      </c>
      <c r="C101" s="2" t="s">
        <v>89</v>
      </c>
      <c r="D101" s="48">
        <v>16</v>
      </c>
      <c r="E101" s="48">
        <v>16</v>
      </c>
      <c r="F101" s="52">
        <f t="shared" si="92"/>
        <v>100</v>
      </c>
      <c r="G101" s="48">
        <v>16</v>
      </c>
      <c r="H101" s="48">
        <v>16</v>
      </c>
      <c r="I101" s="51">
        <f t="shared" si="93"/>
        <v>100</v>
      </c>
      <c r="J101" s="48">
        <v>16</v>
      </c>
      <c r="K101" s="48">
        <v>14</v>
      </c>
      <c r="L101" s="51">
        <f t="shared" si="94"/>
        <v>87.5</v>
      </c>
      <c r="M101" s="48">
        <v>16</v>
      </c>
      <c r="N101" s="48">
        <v>14</v>
      </c>
      <c r="O101" s="51">
        <f t="shared" si="95"/>
        <v>87.5</v>
      </c>
      <c r="P101" s="48">
        <v>16</v>
      </c>
      <c r="Q101" s="48">
        <v>15</v>
      </c>
      <c r="R101" s="51">
        <f t="shared" si="96"/>
        <v>93.75</v>
      </c>
      <c r="S101" s="48">
        <v>16</v>
      </c>
      <c r="T101" s="48">
        <v>16</v>
      </c>
      <c r="U101" s="51">
        <f t="shared" si="97"/>
        <v>100</v>
      </c>
      <c r="V101" s="48">
        <v>16</v>
      </c>
      <c r="W101" s="48">
        <v>14</v>
      </c>
      <c r="X101" s="51">
        <f t="shared" si="98"/>
        <v>87.5</v>
      </c>
    </row>
    <row r="102" spans="1:24" ht="57" customHeight="1">
      <c r="A102" s="1">
        <v>79</v>
      </c>
      <c r="B102" s="5" t="s">
        <v>86</v>
      </c>
      <c r="C102" s="2" t="s">
        <v>90</v>
      </c>
      <c r="D102" s="48">
        <v>21</v>
      </c>
      <c r="E102" s="48">
        <v>21</v>
      </c>
      <c r="F102" s="52">
        <f t="shared" si="92"/>
        <v>100</v>
      </c>
      <c r="G102" s="8">
        <v>21</v>
      </c>
      <c r="H102" s="8">
        <v>21</v>
      </c>
      <c r="I102" s="51">
        <f t="shared" si="93"/>
        <v>100</v>
      </c>
      <c r="J102" s="39">
        <v>21</v>
      </c>
      <c r="K102" s="39">
        <v>19</v>
      </c>
      <c r="L102" s="51">
        <f t="shared" si="94"/>
        <v>90.476190476190482</v>
      </c>
      <c r="M102" s="39">
        <v>21</v>
      </c>
      <c r="N102" s="39">
        <v>18</v>
      </c>
      <c r="O102" s="51">
        <f t="shared" si="95"/>
        <v>85.714285714285708</v>
      </c>
      <c r="P102" s="39">
        <v>21</v>
      </c>
      <c r="Q102" s="39">
        <v>19</v>
      </c>
      <c r="R102" s="51">
        <f t="shared" si="96"/>
        <v>90.476190476190482</v>
      </c>
      <c r="S102" s="39">
        <v>21</v>
      </c>
      <c r="T102" s="39">
        <v>21</v>
      </c>
      <c r="U102" s="51">
        <f t="shared" si="97"/>
        <v>100</v>
      </c>
      <c r="V102" s="39">
        <v>21</v>
      </c>
      <c r="W102" s="39">
        <v>16</v>
      </c>
      <c r="X102" s="51">
        <f t="shared" si="98"/>
        <v>76.19047619047619</v>
      </c>
    </row>
    <row r="103" spans="1:24" ht="57" customHeight="1">
      <c r="A103" s="1">
        <v>80</v>
      </c>
      <c r="B103" s="5" t="s">
        <v>86</v>
      </c>
      <c r="C103" s="2" t="s">
        <v>91</v>
      </c>
      <c r="D103" s="48">
        <v>73</v>
      </c>
      <c r="E103" s="48">
        <v>68</v>
      </c>
      <c r="F103" s="52">
        <f t="shared" si="92"/>
        <v>93.150684931506845</v>
      </c>
      <c r="G103" s="8">
        <v>73</v>
      </c>
      <c r="H103" s="8">
        <v>66</v>
      </c>
      <c r="I103" s="51">
        <f t="shared" si="93"/>
        <v>90.410958904109577</v>
      </c>
      <c r="J103" s="39">
        <v>73</v>
      </c>
      <c r="K103" s="39">
        <v>39</v>
      </c>
      <c r="L103" s="51">
        <f t="shared" si="94"/>
        <v>53.424657534246577</v>
      </c>
      <c r="M103" s="39">
        <v>73</v>
      </c>
      <c r="N103" s="39">
        <v>35</v>
      </c>
      <c r="O103" s="51">
        <f t="shared" si="95"/>
        <v>47.945205479452049</v>
      </c>
      <c r="P103" s="39">
        <v>73</v>
      </c>
      <c r="Q103" s="39">
        <v>34</v>
      </c>
      <c r="R103" s="51">
        <f t="shared" si="96"/>
        <v>46.575342465753423</v>
      </c>
      <c r="S103" s="39">
        <v>73</v>
      </c>
      <c r="T103" s="39">
        <v>59</v>
      </c>
      <c r="U103" s="51">
        <f t="shared" si="97"/>
        <v>80.821917808219183</v>
      </c>
      <c r="V103" s="39">
        <v>73</v>
      </c>
      <c r="W103" s="39">
        <v>22</v>
      </c>
      <c r="X103" s="51">
        <f t="shared" si="98"/>
        <v>30.136986301369863</v>
      </c>
    </row>
    <row r="104" spans="1:24" ht="57" customHeight="1">
      <c r="A104" s="1">
        <v>81</v>
      </c>
      <c r="B104" s="5" t="s">
        <v>86</v>
      </c>
      <c r="C104" s="2" t="s">
        <v>92</v>
      </c>
      <c r="D104" s="48">
        <v>76</v>
      </c>
      <c r="E104" s="48">
        <v>71</v>
      </c>
      <c r="F104" s="52">
        <f t="shared" si="92"/>
        <v>93.421052631578945</v>
      </c>
      <c r="G104" s="8">
        <v>76</v>
      </c>
      <c r="H104" s="8">
        <v>73</v>
      </c>
      <c r="I104" s="51">
        <f t="shared" si="93"/>
        <v>96.05263157894737</v>
      </c>
      <c r="J104" s="39">
        <v>76</v>
      </c>
      <c r="K104" s="39">
        <v>69</v>
      </c>
      <c r="L104" s="51">
        <f t="shared" si="94"/>
        <v>90.789473684210535</v>
      </c>
      <c r="M104" s="39">
        <v>76</v>
      </c>
      <c r="N104" s="39">
        <v>68</v>
      </c>
      <c r="O104" s="51">
        <f t="shared" si="95"/>
        <v>89.473684210526315</v>
      </c>
      <c r="P104" s="39">
        <v>76</v>
      </c>
      <c r="Q104" s="39">
        <v>59</v>
      </c>
      <c r="R104" s="51">
        <f t="shared" si="96"/>
        <v>77.631578947368425</v>
      </c>
      <c r="S104" s="39">
        <v>76</v>
      </c>
      <c r="T104" s="39">
        <v>64</v>
      </c>
      <c r="U104" s="51">
        <f t="shared" si="97"/>
        <v>84.210526315789465</v>
      </c>
      <c r="V104" s="39">
        <v>76</v>
      </c>
      <c r="W104" s="39">
        <v>59</v>
      </c>
      <c r="X104" s="51">
        <f t="shared" si="98"/>
        <v>77.631578947368425</v>
      </c>
    </row>
    <row r="105" spans="1:24" ht="57" customHeight="1">
      <c r="A105" s="1"/>
      <c r="B105" s="5"/>
      <c r="C105" s="17" t="s">
        <v>137</v>
      </c>
      <c r="D105" s="32">
        <f>SUM(D99:D104)</f>
        <v>230</v>
      </c>
      <c r="E105" s="32">
        <f>SUM(E99:E104)</f>
        <v>218</v>
      </c>
      <c r="F105" s="49">
        <f t="shared" si="92"/>
        <v>94.782608695652172</v>
      </c>
      <c r="G105" s="32">
        <f>SUM(G99:G104)</f>
        <v>230</v>
      </c>
      <c r="H105" s="32">
        <f>SUM(H99:H104)</f>
        <v>218</v>
      </c>
      <c r="I105" s="53">
        <f t="shared" si="93"/>
        <v>94.782608695652172</v>
      </c>
      <c r="J105" s="32">
        <f>SUM(J99:J104)</f>
        <v>230</v>
      </c>
      <c r="K105" s="32">
        <f>SUM(K99:K104)</f>
        <v>182</v>
      </c>
      <c r="L105" s="53">
        <f t="shared" si="94"/>
        <v>79.130434782608688</v>
      </c>
      <c r="M105" s="32">
        <f>SUM(M99:M104)</f>
        <v>230</v>
      </c>
      <c r="N105" s="32">
        <f>SUM(N99:N104)</f>
        <v>174</v>
      </c>
      <c r="O105" s="53">
        <f t="shared" si="95"/>
        <v>75.65217391304347</v>
      </c>
      <c r="P105" s="32">
        <f>SUM(P99:P104)</f>
        <v>230</v>
      </c>
      <c r="Q105" s="32">
        <f>SUM(Q99:Q104)</f>
        <v>164</v>
      </c>
      <c r="R105" s="53">
        <f t="shared" si="96"/>
        <v>71.304347826086953</v>
      </c>
      <c r="S105" s="32">
        <f>SUM(S99:S104)</f>
        <v>230</v>
      </c>
      <c r="T105" s="32">
        <f>SUM(T99:T104)</f>
        <v>202</v>
      </c>
      <c r="U105" s="53">
        <f t="shared" si="97"/>
        <v>87.826086956521749</v>
      </c>
      <c r="V105" s="32">
        <f>SUM(V99:V104)</f>
        <v>230</v>
      </c>
      <c r="W105" s="32">
        <f>SUM(W99:W104)</f>
        <v>148</v>
      </c>
      <c r="X105" s="53">
        <f t="shared" si="98"/>
        <v>64.347826086956516</v>
      </c>
    </row>
    <row r="106" spans="1:24" ht="33.950000000000003" customHeight="1">
      <c r="A106" s="63" t="s">
        <v>93</v>
      </c>
      <c r="B106" s="64"/>
      <c r="C106" s="64"/>
      <c r="D106" s="12"/>
      <c r="E106" s="12"/>
      <c r="F106" s="12"/>
      <c r="G106" s="12"/>
      <c r="H106" s="12"/>
      <c r="I106" s="12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1:24" ht="33.950000000000003" customHeight="1">
      <c r="A107" s="1">
        <v>82</v>
      </c>
      <c r="B107" s="3" t="s">
        <v>93</v>
      </c>
      <c r="C107" s="2" t="s">
        <v>94</v>
      </c>
      <c r="D107" s="84">
        <v>58</v>
      </c>
      <c r="E107" s="84">
        <v>55</v>
      </c>
      <c r="F107" s="85">
        <f t="shared" ref="F107:F109" si="99">E107/D107*100</f>
        <v>94.827586206896555</v>
      </c>
      <c r="G107" s="85">
        <v>58</v>
      </c>
      <c r="H107" s="85">
        <v>55</v>
      </c>
      <c r="I107" s="85">
        <f t="shared" ref="I107:I116" si="100">H107/G107*100</f>
        <v>94.827586206896555</v>
      </c>
      <c r="J107" s="85">
        <v>58</v>
      </c>
      <c r="K107" s="85">
        <v>45</v>
      </c>
      <c r="L107" s="85">
        <f t="shared" ref="L107:L116" si="101">K107/J107*100</f>
        <v>77.58620689655173</v>
      </c>
      <c r="M107" s="85">
        <v>58</v>
      </c>
      <c r="N107" s="85">
        <v>47</v>
      </c>
      <c r="O107" s="85">
        <f t="shared" ref="O107:O109" si="102">N107/M107*100</f>
        <v>81.034482758620683</v>
      </c>
      <c r="P107" s="85">
        <v>58</v>
      </c>
      <c r="Q107" s="85">
        <v>49</v>
      </c>
      <c r="R107" s="85">
        <f t="shared" ref="R107:R109" si="103">Q107/P107*100</f>
        <v>84.482758620689651</v>
      </c>
      <c r="S107" s="85">
        <v>58</v>
      </c>
      <c r="T107" s="85">
        <v>52</v>
      </c>
      <c r="U107" s="85">
        <f t="shared" ref="U107:U109" si="104">T107/S107*100</f>
        <v>89.65517241379311</v>
      </c>
      <c r="V107" s="85">
        <v>58</v>
      </c>
      <c r="W107" s="85">
        <v>41</v>
      </c>
      <c r="X107" s="85">
        <f t="shared" ref="X107:X109" si="105">W107/V107*100</f>
        <v>70.689655172413794</v>
      </c>
    </row>
    <row r="108" spans="1:24" ht="33.950000000000003" customHeight="1">
      <c r="A108" s="1">
        <v>83</v>
      </c>
      <c r="B108" s="3" t="s">
        <v>93</v>
      </c>
      <c r="C108" s="2" t="s">
        <v>95</v>
      </c>
      <c r="D108" s="84">
        <v>94</v>
      </c>
      <c r="E108" s="84">
        <v>82</v>
      </c>
      <c r="F108" s="85">
        <f t="shared" si="99"/>
        <v>87.2340425531915</v>
      </c>
      <c r="G108" s="85">
        <v>94</v>
      </c>
      <c r="H108" s="85">
        <v>92</v>
      </c>
      <c r="I108" s="85">
        <f t="shared" si="100"/>
        <v>97.872340425531917</v>
      </c>
      <c r="J108" s="85">
        <v>94</v>
      </c>
      <c r="K108" s="85">
        <v>89</v>
      </c>
      <c r="L108" s="85">
        <f t="shared" si="101"/>
        <v>94.680851063829792</v>
      </c>
      <c r="M108" s="85">
        <v>94</v>
      </c>
      <c r="N108" s="85">
        <v>73</v>
      </c>
      <c r="O108" s="85">
        <f t="shared" si="102"/>
        <v>77.659574468085097</v>
      </c>
      <c r="P108" s="85">
        <v>94</v>
      </c>
      <c r="Q108" s="85">
        <v>81</v>
      </c>
      <c r="R108" s="85">
        <f t="shared" si="103"/>
        <v>86.170212765957444</v>
      </c>
      <c r="S108" s="85">
        <v>94</v>
      </c>
      <c r="T108" s="85">
        <v>90</v>
      </c>
      <c r="U108" s="85">
        <f t="shared" si="104"/>
        <v>95.744680851063833</v>
      </c>
      <c r="V108" s="85">
        <v>94</v>
      </c>
      <c r="W108" s="85">
        <v>60</v>
      </c>
      <c r="X108" s="85">
        <f t="shared" si="105"/>
        <v>63.829787234042556</v>
      </c>
    </row>
    <row r="109" spans="1:24" ht="33.950000000000003" customHeight="1">
      <c r="A109" s="1">
        <v>84</v>
      </c>
      <c r="B109" s="3" t="s">
        <v>93</v>
      </c>
      <c r="C109" s="2" t="s">
        <v>96</v>
      </c>
      <c r="D109" s="84">
        <v>162</v>
      </c>
      <c r="E109" s="84">
        <v>80</v>
      </c>
      <c r="F109" s="85">
        <f t="shared" si="99"/>
        <v>49.382716049382715</v>
      </c>
      <c r="G109" s="85">
        <v>162</v>
      </c>
      <c r="H109" s="85">
        <v>154</v>
      </c>
      <c r="I109" s="85">
        <f t="shared" si="100"/>
        <v>95.061728395061735</v>
      </c>
      <c r="J109" s="85">
        <v>162</v>
      </c>
      <c r="K109" s="85">
        <v>108</v>
      </c>
      <c r="L109" s="85">
        <f t="shared" si="101"/>
        <v>66.666666666666657</v>
      </c>
      <c r="M109" s="85">
        <v>162</v>
      </c>
      <c r="N109" s="85">
        <v>91</v>
      </c>
      <c r="O109" s="85">
        <f t="shared" si="102"/>
        <v>56.172839506172842</v>
      </c>
      <c r="P109" s="85">
        <v>162</v>
      </c>
      <c r="Q109" s="85">
        <v>80</v>
      </c>
      <c r="R109" s="85">
        <f t="shared" si="103"/>
        <v>49.382716049382715</v>
      </c>
      <c r="S109" s="85">
        <v>162</v>
      </c>
      <c r="T109" s="85">
        <v>112</v>
      </c>
      <c r="U109" s="85">
        <f t="shared" si="104"/>
        <v>69.135802469135797</v>
      </c>
      <c r="V109" s="85">
        <v>162</v>
      </c>
      <c r="W109" s="85">
        <v>61</v>
      </c>
      <c r="X109" s="85">
        <f t="shared" si="105"/>
        <v>37.654320987654323</v>
      </c>
    </row>
    <row r="110" spans="1:24" ht="33.950000000000003" customHeight="1">
      <c r="A110" s="1">
        <v>85</v>
      </c>
      <c r="B110" s="3" t="s">
        <v>93</v>
      </c>
      <c r="C110" s="2" t="s">
        <v>97</v>
      </c>
      <c r="D110" s="84">
        <v>34</v>
      </c>
      <c r="E110" s="84">
        <v>29</v>
      </c>
      <c r="F110" s="85">
        <f>E110/D110*100</f>
        <v>85.294117647058826</v>
      </c>
      <c r="G110" s="85">
        <v>34</v>
      </c>
      <c r="H110" s="85">
        <v>34</v>
      </c>
      <c r="I110" s="85">
        <f>H110/G110*100</f>
        <v>100</v>
      </c>
      <c r="J110" s="85">
        <v>34</v>
      </c>
      <c r="K110" s="85">
        <v>27</v>
      </c>
      <c r="L110" s="85">
        <f>K110/J110*100</f>
        <v>79.411764705882348</v>
      </c>
      <c r="M110" s="85">
        <v>34</v>
      </c>
      <c r="N110" s="85">
        <v>25</v>
      </c>
      <c r="O110" s="85">
        <f>N110/M110*100</f>
        <v>73.529411764705884</v>
      </c>
      <c r="P110" s="85">
        <v>34</v>
      </c>
      <c r="Q110" s="85">
        <v>27</v>
      </c>
      <c r="R110" s="85">
        <f>Q110/P110*100</f>
        <v>79.411764705882348</v>
      </c>
      <c r="S110" s="85">
        <v>34</v>
      </c>
      <c r="T110" s="85">
        <v>29</v>
      </c>
      <c r="U110" s="85">
        <f>T110/S110*100</f>
        <v>85.294117647058826</v>
      </c>
      <c r="V110" s="85">
        <v>34</v>
      </c>
      <c r="W110" s="85">
        <v>25</v>
      </c>
      <c r="X110" s="85">
        <f>W110/V110*100</f>
        <v>73.529411764705884</v>
      </c>
    </row>
    <row r="111" spans="1:24" ht="33.950000000000003" customHeight="1">
      <c r="A111" s="1">
        <v>86</v>
      </c>
      <c r="B111" s="3" t="s">
        <v>93</v>
      </c>
      <c r="C111" s="2" t="s">
        <v>98</v>
      </c>
      <c r="D111" s="84">
        <v>29</v>
      </c>
      <c r="E111" s="84">
        <v>22</v>
      </c>
      <c r="F111" s="85">
        <f t="shared" ref="F111:F116" si="106">E111/D111*100</f>
        <v>75.862068965517238</v>
      </c>
      <c r="G111" s="85">
        <v>29</v>
      </c>
      <c r="H111" s="85">
        <v>28</v>
      </c>
      <c r="I111" s="85">
        <f t="shared" si="100"/>
        <v>96.551724137931032</v>
      </c>
      <c r="J111" s="85">
        <v>29</v>
      </c>
      <c r="K111" s="85">
        <v>16</v>
      </c>
      <c r="L111" s="85">
        <f t="shared" si="101"/>
        <v>55.172413793103445</v>
      </c>
      <c r="M111" s="85">
        <v>28</v>
      </c>
      <c r="N111" s="85">
        <v>16</v>
      </c>
      <c r="O111" s="85">
        <f t="shared" ref="O111:O116" si="107">N111/M111*100</f>
        <v>57.142857142857139</v>
      </c>
      <c r="P111" s="85">
        <v>29</v>
      </c>
      <c r="Q111" s="85">
        <v>19</v>
      </c>
      <c r="R111" s="85">
        <f t="shared" ref="R111:R116" si="108">Q111/P111*100</f>
        <v>65.517241379310349</v>
      </c>
      <c r="S111" s="85">
        <v>29</v>
      </c>
      <c r="T111" s="85">
        <v>20</v>
      </c>
      <c r="U111" s="85">
        <f t="shared" ref="U111:U116" si="109">T111/S111*100</f>
        <v>68.965517241379317</v>
      </c>
      <c r="V111" s="85">
        <v>29</v>
      </c>
      <c r="W111" s="85">
        <v>14</v>
      </c>
      <c r="X111" s="85">
        <f t="shared" ref="X111:X116" si="110">W111/V111*100</f>
        <v>48.275862068965516</v>
      </c>
    </row>
    <row r="112" spans="1:24" ht="33.950000000000003" customHeight="1">
      <c r="A112" s="1">
        <v>87</v>
      </c>
      <c r="B112" s="3" t="s">
        <v>93</v>
      </c>
      <c r="C112" s="2" t="s">
        <v>99</v>
      </c>
      <c r="D112" s="22">
        <v>55</v>
      </c>
      <c r="E112" s="22">
        <v>52</v>
      </c>
      <c r="F112" s="85">
        <f t="shared" si="106"/>
        <v>94.545454545454547</v>
      </c>
      <c r="G112" s="22">
        <v>55</v>
      </c>
      <c r="H112" s="22">
        <v>55</v>
      </c>
      <c r="I112" s="85">
        <f t="shared" si="100"/>
        <v>100</v>
      </c>
      <c r="J112" s="22">
        <v>55</v>
      </c>
      <c r="K112" s="22">
        <v>47</v>
      </c>
      <c r="L112" s="85">
        <f t="shared" si="101"/>
        <v>85.454545454545453</v>
      </c>
      <c r="M112" s="22">
        <v>55</v>
      </c>
      <c r="N112" s="22">
        <v>52</v>
      </c>
      <c r="O112" s="85">
        <f t="shared" si="107"/>
        <v>94.545454545454547</v>
      </c>
      <c r="P112" s="22">
        <v>55</v>
      </c>
      <c r="Q112" s="22">
        <v>51</v>
      </c>
      <c r="R112" s="85">
        <f t="shared" si="108"/>
        <v>92.72727272727272</v>
      </c>
      <c r="S112" s="22">
        <v>55</v>
      </c>
      <c r="T112" s="22">
        <v>53</v>
      </c>
      <c r="U112" s="85">
        <f t="shared" si="109"/>
        <v>96.36363636363636</v>
      </c>
      <c r="V112" s="22">
        <v>55</v>
      </c>
      <c r="W112" s="22">
        <v>43</v>
      </c>
      <c r="X112" s="85">
        <f t="shared" si="110"/>
        <v>78.181818181818187</v>
      </c>
    </row>
    <row r="113" spans="1:24" ht="33.950000000000003" customHeight="1">
      <c r="A113" s="1">
        <v>88</v>
      </c>
      <c r="B113" s="3" t="s">
        <v>93</v>
      </c>
      <c r="C113" s="2" t="s">
        <v>100</v>
      </c>
      <c r="D113" s="84">
        <v>40</v>
      </c>
      <c r="E113" s="84">
        <v>37</v>
      </c>
      <c r="F113" s="85">
        <f t="shared" si="106"/>
        <v>92.5</v>
      </c>
      <c r="G113" s="85">
        <v>40</v>
      </c>
      <c r="H113" s="85">
        <v>39</v>
      </c>
      <c r="I113" s="85">
        <f t="shared" si="100"/>
        <v>97.5</v>
      </c>
      <c r="J113" s="85">
        <v>40</v>
      </c>
      <c r="K113" s="85">
        <v>30</v>
      </c>
      <c r="L113" s="85">
        <f t="shared" si="101"/>
        <v>75</v>
      </c>
      <c r="M113" s="85">
        <v>40</v>
      </c>
      <c r="N113" s="85">
        <v>27</v>
      </c>
      <c r="O113" s="85">
        <f t="shared" si="107"/>
        <v>67.5</v>
      </c>
      <c r="P113" s="85">
        <v>40</v>
      </c>
      <c r="Q113" s="85">
        <v>35</v>
      </c>
      <c r="R113" s="85">
        <f t="shared" si="108"/>
        <v>87.5</v>
      </c>
      <c r="S113" s="85">
        <v>40</v>
      </c>
      <c r="T113" s="85">
        <v>36</v>
      </c>
      <c r="U113" s="85">
        <f t="shared" si="109"/>
        <v>90</v>
      </c>
      <c r="V113" s="85">
        <v>40</v>
      </c>
      <c r="W113" s="85">
        <v>22</v>
      </c>
      <c r="X113" s="85">
        <f t="shared" si="110"/>
        <v>55.000000000000007</v>
      </c>
    </row>
    <row r="114" spans="1:24" ht="33.950000000000003" customHeight="1">
      <c r="A114" s="1">
        <v>89</v>
      </c>
      <c r="B114" s="3" t="s">
        <v>93</v>
      </c>
      <c r="C114" s="2" t="s">
        <v>101</v>
      </c>
      <c r="D114" s="84">
        <v>36</v>
      </c>
      <c r="E114" s="84">
        <v>32</v>
      </c>
      <c r="F114" s="85">
        <f t="shared" si="106"/>
        <v>88.888888888888886</v>
      </c>
      <c r="G114" s="85">
        <v>36</v>
      </c>
      <c r="H114" s="85">
        <v>35</v>
      </c>
      <c r="I114" s="85">
        <f t="shared" si="100"/>
        <v>97.222222222222214</v>
      </c>
      <c r="J114" s="85">
        <v>36</v>
      </c>
      <c r="K114" s="85">
        <v>23</v>
      </c>
      <c r="L114" s="85">
        <f t="shared" si="101"/>
        <v>63.888888888888886</v>
      </c>
      <c r="M114" s="85">
        <v>36</v>
      </c>
      <c r="N114" s="85">
        <v>25</v>
      </c>
      <c r="O114" s="85">
        <f t="shared" si="107"/>
        <v>69.444444444444443</v>
      </c>
      <c r="P114" s="85">
        <v>36</v>
      </c>
      <c r="Q114" s="85">
        <v>27</v>
      </c>
      <c r="R114" s="85">
        <f t="shared" si="108"/>
        <v>75</v>
      </c>
      <c r="S114" s="85">
        <v>36</v>
      </c>
      <c r="T114" s="85">
        <v>31</v>
      </c>
      <c r="U114" s="85">
        <f t="shared" si="109"/>
        <v>86.111111111111114</v>
      </c>
      <c r="V114" s="85">
        <v>36</v>
      </c>
      <c r="W114" s="85">
        <v>21</v>
      </c>
      <c r="X114" s="85">
        <f t="shared" si="110"/>
        <v>58.333333333333336</v>
      </c>
    </row>
    <row r="115" spans="1:24" ht="33.950000000000003" customHeight="1">
      <c r="A115" s="1">
        <v>90</v>
      </c>
      <c r="B115" s="3" t="s">
        <v>93</v>
      </c>
      <c r="C115" s="2" t="s">
        <v>102</v>
      </c>
      <c r="D115" s="84">
        <v>44</v>
      </c>
      <c r="E115" s="84">
        <v>38</v>
      </c>
      <c r="F115" s="85">
        <f t="shared" si="106"/>
        <v>86.36363636363636</v>
      </c>
      <c r="G115" s="85">
        <v>44</v>
      </c>
      <c r="H115" s="85">
        <v>37</v>
      </c>
      <c r="I115" s="85">
        <f t="shared" si="100"/>
        <v>84.090909090909093</v>
      </c>
      <c r="J115" s="85">
        <v>44</v>
      </c>
      <c r="K115" s="85">
        <v>38</v>
      </c>
      <c r="L115" s="85">
        <f t="shared" si="101"/>
        <v>86.36363636363636</v>
      </c>
      <c r="M115" s="85">
        <v>44</v>
      </c>
      <c r="N115" s="85">
        <v>28</v>
      </c>
      <c r="O115" s="85">
        <f t="shared" si="107"/>
        <v>63.636363636363633</v>
      </c>
      <c r="P115" s="85">
        <v>44</v>
      </c>
      <c r="Q115" s="85">
        <v>32</v>
      </c>
      <c r="R115" s="85">
        <f t="shared" si="108"/>
        <v>72.727272727272734</v>
      </c>
      <c r="S115" s="85">
        <v>44</v>
      </c>
      <c r="T115" s="85">
        <v>40</v>
      </c>
      <c r="U115" s="85">
        <f t="shared" si="109"/>
        <v>90.909090909090907</v>
      </c>
      <c r="V115" s="85">
        <v>44</v>
      </c>
      <c r="W115" s="85">
        <v>28</v>
      </c>
      <c r="X115" s="85">
        <f t="shared" si="110"/>
        <v>63.636363636363633</v>
      </c>
    </row>
    <row r="116" spans="1:24" ht="33.950000000000003" customHeight="1">
      <c r="A116" s="1"/>
      <c r="B116" s="3"/>
      <c r="C116" s="17" t="s">
        <v>137</v>
      </c>
      <c r="D116" s="83">
        <f>SUM(D107:D115)</f>
        <v>552</v>
      </c>
      <c r="E116" s="83">
        <f t="shared" ref="E116:W116" si="111">SUM(E107:E115)</f>
        <v>427</v>
      </c>
      <c r="F116" s="22">
        <f t="shared" si="106"/>
        <v>77.35507246376811</v>
      </c>
      <c r="G116" s="83">
        <f t="shared" si="111"/>
        <v>552</v>
      </c>
      <c r="H116" s="83">
        <f t="shared" si="111"/>
        <v>529</v>
      </c>
      <c r="I116" s="22">
        <f t="shared" si="100"/>
        <v>95.833333333333343</v>
      </c>
      <c r="J116" s="83">
        <f t="shared" si="111"/>
        <v>552</v>
      </c>
      <c r="K116" s="83">
        <f t="shared" si="111"/>
        <v>423</v>
      </c>
      <c r="L116" s="22">
        <f t="shared" si="101"/>
        <v>76.630434782608688</v>
      </c>
      <c r="M116" s="83">
        <f t="shared" si="111"/>
        <v>551</v>
      </c>
      <c r="N116" s="83">
        <f t="shared" si="111"/>
        <v>384</v>
      </c>
      <c r="O116" s="22">
        <f t="shared" si="107"/>
        <v>69.691470054446455</v>
      </c>
      <c r="P116" s="83">
        <f t="shared" si="111"/>
        <v>552</v>
      </c>
      <c r="Q116" s="83">
        <f t="shared" si="111"/>
        <v>401</v>
      </c>
      <c r="R116" s="22">
        <f t="shared" si="108"/>
        <v>72.64492753623189</v>
      </c>
      <c r="S116" s="83">
        <f t="shared" si="111"/>
        <v>552</v>
      </c>
      <c r="T116" s="83">
        <f t="shared" si="111"/>
        <v>463</v>
      </c>
      <c r="U116" s="22">
        <f t="shared" si="109"/>
        <v>83.876811594202891</v>
      </c>
      <c r="V116" s="83">
        <f t="shared" si="111"/>
        <v>552</v>
      </c>
      <c r="W116" s="83">
        <f t="shared" si="111"/>
        <v>315</v>
      </c>
      <c r="X116" s="22">
        <f t="shared" si="110"/>
        <v>57.065217391304344</v>
      </c>
    </row>
    <row r="117" spans="1:24" ht="33.950000000000003" customHeight="1">
      <c r="A117" s="63" t="s">
        <v>103</v>
      </c>
      <c r="B117" s="64"/>
      <c r="C117" s="65"/>
      <c r="D117" s="12"/>
      <c r="E117" s="12"/>
      <c r="F117" s="12"/>
      <c r="G117" s="12"/>
      <c r="H117" s="12"/>
      <c r="I117" s="12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 spans="1:24" ht="40.5" customHeight="1">
      <c r="A118" s="1">
        <v>91</v>
      </c>
      <c r="B118" s="3" t="s">
        <v>122</v>
      </c>
      <c r="C118" s="4" t="s">
        <v>104</v>
      </c>
      <c r="D118" s="9">
        <v>33</v>
      </c>
      <c r="E118" s="9">
        <v>29</v>
      </c>
      <c r="F118" s="16">
        <f>E118/D118*100</f>
        <v>87.878787878787875</v>
      </c>
      <c r="G118" s="16">
        <v>33</v>
      </c>
      <c r="H118" s="16">
        <v>30</v>
      </c>
      <c r="I118" s="16">
        <f>H118/G118*100</f>
        <v>90.909090909090907</v>
      </c>
      <c r="J118" s="16">
        <v>33</v>
      </c>
      <c r="K118" s="16">
        <v>16</v>
      </c>
      <c r="L118" s="16">
        <f>K118/J118*100</f>
        <v>48.484848484848484</v>
      </c>
      <c r="M118" s="16">
        <v>33</v>
      </c>
      <c r="N118" s="16">
        <v>25</v>
      </c>
      <c r="O118" s="16">
        <f>N118/M118*100</f>
        <v>75.757575757575751</v>
      </c>
      <c r="P118" s="16">
        <v>33</v>
      </c>
      <c r="Q118" s="16">
        <v>26</v>
      </c>
      <c r="R118" s="16">
        <f>Q118/P118*100</f>
        <v>78.787878787878782</v>
      </c>
      <c r="S118" s="16">
        <v>33</v>
      </c>
      <c r="T118" s="16">
        <v>33</v>
      </c>
      <c r="U118" s="16">
        <f>T118/S118*100</f>
        <v>100</v>
      </c>
      <c r="V118" s="16">
        <v>33</v>
      </c>
      <c r="W118" s="16">
        <v>16</v>
      </c>
      <c r="X118" s="16">
        <f>W118/V118*100</f>
        <v>48.484848484848484</v>
      </c>
    </row>
    <row r="119" spans="1:24" ht="40.5" customHeight="1">
      <c r="A119" s="1">
        <v>92</v>
      </c>
      <c r="B119" s="3" t="s">
        <v>122</v>
      </c>
      <c r="C119" s="4" t="s">
        <v>105</v>
      </c>
      <c r="D119" s="9">
        <v>10</v>
      </c>
      <c r="E119" s="9">
        <v>9</v>
      </c>
      <c r="F119" s="16">
        <f t="shared" ref="F119:F128" si="112">E119/D119*100</f>
        <v>90</v>
      </c>
      <c r="G119" s="16">
        <v>10</v>
      </c>
      <c r="H119" s="16">
        <v>10</v>
      </c>
      <c r="I119" s="16">
        <f t="shared" ref="I119:I128" si="113">H119/G119*100</f>
        <v>100</v>
      </c>
      <c r="J119" s="16">
        <v>10</v>
      </c>
      <c r="K119" s="16">
        <v>4</v>
      </c>
      <c r="L119" s="16">
        <f t="shared" ref="L119:L128" si="114">K119/J119*100</f>
        <v>40</v>
      </c>
      <c r="M119" s="16">
        <v>10</v>
      </c>
      <c r="N119" s="16">
        <v>6</v>
      </c>
      <c r="O119" s="16">
        <f t="shared" ref="O119:O128" si="115">N119/M119*100</f>
        <v>60</v>
      </c>
      <c r="P119" s="16">
        <v>10</v>
      </c>
      <c r="Q119" s="16">
        <v>8</v>
      </c>
      <c r="R119" s="16">
        <f t="shared" ref="R119:R128" si="116">Q119/P119*100</f>
        <v>80</v>
      </c>
      <c r="S119" s="16">
        <v>10</v>
      </c>
      <c r="T119" s="16">
        <v>10</v>
      </c>
      <c r="U119" s="16">
        <f t="shared" ref="U119:U128" si="117">T119/S119*100</f>
        <v>100</v>
      </c>
      <c r="V119" s="16">
        <v>10</v>
      </c>
      <c r="W119" s="16">
        <v>4</v>
      </c>
      <c r="X119" s="16">
        <f t="shared" ref="X119:X128" si="118">W119/V119*100</f>
        <v>40</v>
      </c>
    </row>
    <row r="120" spans="1:24" ht="40.5" customHeight="1">
      <c r="A120" s="1">
        <v>93</v>
      </c>
      <c r="B120" s="3" t="s">
        <v>122</v>
      </c>
      <c r="C120" s="4" t="s">
        <v>106</v>
      </c>
      <c r="D120" s="9">
        <v>6</v>
      </c>
      <c r="E120" s="9">
        <v>5</v>
      </c>
      <c r="F120" s="16">
        <f t="shared" si="112"/>
        <v>83.333333333333343</v>
      </c>
      <c r="G120" s="16">
        <v>6</v>
      </c>
      <c r="H120" s="16">
        <v>6</v>
      </c>
      <c r="I120" s="16">
        <f t="shared" si="113"/>
        <v>100</v>
      </c>
      <c r="J120" s="16">
        <v>6</v>
      </c>
      <c r="K120" s="16">
        <v>4</v>
      </c>
      <c r="L120" s="16">
        <f t="shared" si="114"/>
        <v>66.666666666666657</v>
      </c>
      <c r="M120" s="16">
        <v>6</v>
      </c>
      <c r="N120" s="16">
        <v>5</v>
      </c>
      <c r="O120" s="16">
        <f t="shared" si="115"/>
        <v>83.333333333333343</v>
      </c>
      <c r="P120" s="16">
        <v>6</v>
      </c>
      <c r="Q120" s="16">
        <v>5</v>
      </c>
      <c r="R120" s="16">
        <f t="shared" si="116"/>
        <v>83.333333333333343</v>
      </c>
      <c r="S120" s="16">
        <v>6</v>
      </c>
      <c r="T120" s="16">
        <v>6</v>
      </c>
      <c r="U120" s="16">
        <f t="shared" si="117"/>
        <v>100</v>
      </c>
      <c r="V120" s="16">
        <v>6</v>
      </c>
      <c r="W120" s="16">
        <v>4</v>
      </c>
      <c r="X120" s="16">
        <f t="shared" si="118"/>
        <v>66.666666666666657</v>
      </c>
    </row>
    <row r="121" spans="1:24" ht="40.5" customHeight="1">
      <c r="A121" s="1">
        <v>94</v>
      </c>
      <c r="B121" s="3" t="s">
        <v>122</v>
      </c>
      <c r="C121" s="4" t="s">
        <v>107</v>
      </c>
      <c r="D121" s="9">
        <v>21</v>
      </c>
      <c r="E121" s="9">
        <v>20</v>
      </c>
      <c r="F121" s="16">
        <f t="shared" si="112"/>
        <v>95.238095238095227</v>
      </c>
      <c r="G121" s="16">
        <v>21</v>
      </c>
      <c r="H121" s="16">
        <v>21</v>
      </c>
      <c r="I121" s="16">
        <f t="shared" si="113"/>
        <v>100</v>
      </c>
      <c r="J121" s="16">
        <v>21</v>
      </c>
      <c r="K121" s="16">
        <v>19</v>
      </c>
      <c r="L121" s="16">
        <f t="shared" si="114"/>
        <v>90.476190476190482</v>
      </c>
      <c r="M121" s="16">
        <v>21</v>
      </c>
      <c r="N121" s="16">
        <v>17</v>
      </c>
      <c r="O121" s="16">
        <f t="shared" si="115"/>
        <v>80.952380952380949</v>
      </c>
      <c r="P121" s="16">
        <v>21</v>
      </c>
      <c r="Q121" s="16">
        <v>18</v>
      </c>
      <c r="R121" s="16">
        <f t="shared" si="116"/>
        <v>85.714285714285708</v>
      </c>
      <c r="S121" s="16">
        <v>21</v>
      </c>
      <c r="T121" s="16">
        <v>19</v>
      </c>
      <c r="U121" s="16">
        <f t="shared" si="117"/>
        <v>90.476190476190482</v>
      </c>
      <c r="V121" s="16">
        <v>21</v>
      </c>
      <c r="W121" s="16">
        <v>13</v>
      </c>
      <c r="X121" s="16">
        <f t="shared" si="118"/>
        <v>61.904761904761905</v>
      </c>
    </row>
    <row r="122" spans="1:24" ht="40.5" customHeight="1">
      <c r="A122" s="1">
        <v>95</v>
      </c>
      <c r="B122" s="3" t="s">
        <v>122</v>
      </c>
      <c r="C122" s="4" t="s">
        <v>108</v>
      </c>
      <c r="D122" s="9">
        <v>29</v>
      </c>
      <c r="E122" s="9">
        <v>26</v>
      </c>
      <c r="F122" s="16">
        <f t="shared" si="112"/>
        <v>89.65517241379311</v>
      </c>
      <c r="G122" s="16">
        <v>29</v>
      </c>
      <c r="H122" s="16">
        <v>24</v>
      </c>
      <c r="I122" s="16">
        <f t="shared" si="113"/>
        <v>82.758620689655174</v>
      </c>
      <c r="J122" s="16">
        <v>29</v>
      </c>
      <c r="K122" s="16">
        <v>22</v>
      </c>
      <c r="L122" s="16">
        <f t="shared" si="114"/>
        <v>75.862068965517238</v>
      </c>
      <c r="M122" s="16">
        <v>29</v>
      </c>
      <c r="N122" s="16">
        <v>18</v>
      </c>
      <c r="O122" s="16">
        <f t="shared" si="115"/>
        <v>62.068965517241381</v>
      </c>
      <c r="P122" s="16">
        <v>29</v>
      </c>
      <c r="Q122" s="16">
        <v>22</v>
      </c>
      <c r="R122" s="16">
        <f t="shared" si="116"/>
        <v>75.862068965517238</v>
      </c>
      <c r="S122" s="16">
        <v>29</v>
      </c>
      <c r="T122" s="16">
        <v>22</v>
      </c>
      <c r="U122" s="16">
        <f t="shared" si="117"/>
        <v>75.862068965517238</v>
      </c>
      <c r="V122" s="16">
        <v>29</v>
      </c>
      <c r="W122" s="16">
        <v>15</v>
      </c>
      <c r="X122" s="16">
        <f t="shared" si="118"/>
        <v>51.724137931034484</v>
      </c>
    </row>
    <row r="123" spans="1:24" ht="40.5" customHeight="1">
      <c r="A123" s="1">
        <v>96</v>
      </c>
      <c r="B123" s="3" t="s">
        <v>122</v>
      </c>
      <c r="C123" s="2" t="s">
        <v>109</v>
      </c>
      <c r="D123" s="9">
        <v>12</v>
      </c>
      <c r="E123" s="9">
        <v>10</v>
      </c>
      <c r="F123" s="16">
        <f t="shared" si="112"/>
        <v>83.333333333333343</v>
      </c>
      <c r="G123" s="16">
        <v>12</v>
      </c>
      <c r="H123" s="16">
        <v>12</v>
      </c>
      <c r="I123" s="16">
        <f t="shared" si="113"/>
        <v>100</v>
      </c>
      <c r="J123" s="16">
        <v>12</v>
      </c>
      <c r="K123" s="16">
        <v>8</v>
      </c>
      <c r="L123" s="16">
        <f t="shared" si="114"/>
        <v>66.666666666666657</v>
      </c>
      <c r="M123" s="16">
        <v>12</v>
      </c>
      <c r="N123" s="16">
        <v>8</v>
      </c>
      <c r="O123" s="16">
        <f t="shared" si="115"/>
        <v>66.666666666666657</v>
      </c>
      <c r="P123" s="16">
        <v>12</v>
      </c>
      <c r="Q123" s="16">
        <v>9</v>
      </c>
      <c r="R123" s="16">
        <f t="shared" si="116"/>
        <v>75</v>
      </c>
      <c r="S123" s="16">
        <v>12</v>
      </c>
      <c r="T123" s="16">
        <v>11</v>
      </c>
      <c r="U123" s="16">
        <f t="shared" si="117"/>
        <v>91.666666666666657</v>
      </c>
      <c r="V123" s="16">
        <v>12</v>
      </c>
      <c r="W123" s="16">
        <v>8</v>
      </c>
      <c r="X123" s="16">
        <f t="shared" si="118"/>
        <v>66.666666666666657</v>
      </c>
    </row>
    <row r="124" spans="1:24" ht="40.5" customHeight="1">
      <c r="A124" s="1">
        <v>97</v>
      </c>
      <c r="B124" s="3" t="s">
        <v>122</v>
      </c>
      <c r="C124" s="4" t="s">
        <v>110</v>
      </c>
      <c r="D124" s="9">
        <v>15</v>
      </c>
      <c r="E124" s="9">
        <v>14</v>
      </c>
      <c r="F124" s="16">
        <f t="shared" si="112"/>
        <v>93.333333333333329</v>
      </c>
      <c r="G124" s="16">
        <v>15</v>
      </c>
      <c r="H124" s="16">
        <v>15</v>
      </c>
      <c r="I124" s="16">
        <f t="shared" si="113"/>
        <v>100</v>
      </c>
      <c r="J124" s="16">
        <v>15</v>
      </c>
      <c r="K124" s="16">
        <v>14</v>
      </c>
      <c r="L124" s="16">
        <f t="shared" si="114"/>
        <v>93.333333333333329</v>
      </c>
      <c r="M124" s="16">
        <v>15</v>
      </c>
      <c r="N124" s="16">
        <v>14</v>
      </c>
      <c r="O124" s="16">
        <f t="shared" si="115"/>
        <v>93.333333333333329</v>
      </c>
      <c r="P124" s="16">
        <v>15</v>
      </c>
      <c r="Q124" s="16">
        <v>13</v>
      </c>
      <c r="R124" s="16">
        <f t="shared" si="116"/>
        <v>86.666666666666671</v>
      </c>
      <c r="S124" s="16">
        <v>15</v>
      </c>
      <c r="T124" s="16">
        <v>15</v>
      </c>
      <c r="U124" s="16">
        <f t="shared" si="117"/>
        <v>100</v>
      </c>
      <c r="V124" s="16">
        <v>15</v>
      </c>
      <c r="W124" s="16">
        <v>14</v>
      </c>
      <c r="X124" s="16">
        <f t="shared" si="118"/>
        <v>93.333333333333329</v>
      </c>
    </row>
    <row r="125" spans="1:24" ht="40.5" customHeight="1">
      <c r="A125" s="1">
        <v>98</v>
      </c>
      <c r="B125" s="3" t="s">
        <v>122</v>
      </c>
      <c r="C125" s="4" t="s">
        <v>111</v>
      </c>
      <c r="D125" s="9">
        <v>15</v>
      </c>
      <c r="E125" s="9">
        <v>9</v>
      </c>
      <c r="F125" s="16">
        <f t="shared" si="112"/>
        <v>60</v>
      </c>
      <c r="G125" s="16">
        <v>15</v>
      </c>
      <c r="H125" s="16">
        <v>12</v>
      </c>
      <c r="I125" s="16">
        <f t="shared" si="113"/>
        <v>80</v>
      </c>
      <c r="J125" s="16">
        <v>15</v>
      </c>
      <c r="K125" s="16">
        <v>8</v>
      </c>
      <c r="L125" s="16">
        <f t="shared" si="114"/>
        <v>53.333333333333336</v>
      </c>
      <c r="M125" s="16">
        <v>15</v>
      </c>
      <c r="N125" s="16">
        <v>12</v>
      </c>
      <c r="O125" s="16">
        <f t="shared" si="115"/>
        <v>80</v>
      </c>
      <c r="P125" s="16">
        <v>15</v>
      </c>
      <c r="Q125" s="16">
        <v>12</v>
      </c>
      <c r="R125" s="16">
        <f t="shared" si="116"/>
        <v>80</v>
      </c>
      <c r="S125" s="16">
        <v>15</v>
      </c>
      <c r="T125" s="16">
        <v>12</v>
      </c>
      <c r="U125" s="16">
        <f t="shared" si="117"/>
        <v>80</v>
      </c>
      <c r="V125" s="16">
        <v>15</v>
      </c>
      <c r="W125" s="16">
        <v>8</v>
      </c>
      <c r="X125" s="16">
        <f t="shared" si="118"/>
        <v>53.333333333333336</v>
      </c>
    </row>
    <row r="126" spans="1:24" ht="40.5" customHeight="1">
      <c r="A126" s="1">
        <v>99</v>
      </c>
      <c r="B126" s="3" t="s">
        <v>122</v>
      </c>
      <c r="C126" s="4" t="s">
        <v>112</v>
      </c>
      <c r="D126" s="9">
        <v>21</v>
      </c>
      <c r="E126" s="9">
        <v>14</v>
      </c>
      <c r="F126" s="16">
        <f t="shared" si="112"/>
        <v>66.666666666666657</v>
      </c>
      <c r="G126" s="16">
        <v>21</v>
      </c>
      <c r="H126" s="16">
        <v>16</v>
      </c>
      <c r="I126" s="16">
        <f t="shared" si="113"/>
        <v>76.19047619047619</v>
      </c>
      <c r="J126" s="16">
        <v>21</v>
      </c>
      <c r="K126" s="16">
        <v>15</v>
      </c>
      <c r="L126" s="16">
        <f t="shared" si="114"/>
        <v>71.428571428571431</v>
      </c>
      <c r="M126" s="16">
        <v>21</v>
      </c>
      <c r="N126" s="16">
        <v>12</v>
      </c>
      <c r="O126" s="16">
        <f t="shared" si="115"/>
        <v>57.142857142857139</v>
      </c>
      <c r="P126" s="16">
        <v>21</v>
      </c>
      <c r="Q126" s="16">
        <v>14</v>
      </c>
      <c r="R126" s="16">
        <f t="shared" si="116"/>
        <v>66.666666666666657</v>
      </c>
      <c r="S126" s="16">
        <v>21</v>
      </c>
      <c r="T126" s="16">
        <v>15</v>
      </c>
      <c r="U126" s="16">
        <f t="shared" si="117"/>
        <v>71.428571428571431</v>
      </c>
      <c r="V126" s="16">
        <v>21</v>
      </c>
      <c r="W126" s="16">
        <v>12</v>
      </c>
      <c r="X126" s="16">
        <f t="shared" si="118"/>
        <v>57.142857142857139</v>
      </c>
    </row>
    <row r="127" spans="1:24" ht="40.5" customHeight="1">
      <c r="A127" s="1">
        <v>100</v>
      </c>
      <c r="B127" s="3" t="s">
        <v>122</v>
      </c>
      <c r="C127" s="4" t="s">
        <v>113</v>
      </c>
      <c r="D127" s="9">
        <v>24</v>
      </c>
      <c r="E127" s="9">
        <v>21</v>
      </c>
      <c r="F127" s="16">
        <f t="shared" si="112"/>
        <v>87.5</v>
      </c>
      <c r="G127" s="16">
        <v>24</v>
      </c>
      <c r="H127" s="16">
        <v>24</v>
      </c>
      <c r="I127" s="16">
        <f t="shared" si="113"/>
        <v>100</v>
      </c>
      <c r="J127" s="16">
        <v>24</v>
      </c>
      <c r="K127" s="16">
        <v>20</v>
      </c>
      <c r="L127" s="16">
        <f t="shared" si="114"/>
        <v>83.333333333333343</v>
      </c>
      <c r="M127" s="16">
        <v>24</v>
      </c>
      <c r="N127" s="16">
        <v>14</v>
      </c>
      <c r="O127" s="16">
        <f t="shared" si="115"/>
        <v>58.333333333333336</v>
      </c>
      <c r="P127" s="16">
        <v>24</v>
      </c>
      <c r="Q127" s="16">
        <v>16</v>
      </c>
      <c r="R127" s="16">
        <f t="shared" si="116"/>
        <v>66.666666666666657</v>
      </c>
      <c r="S127" s="16">
        <v>24</v>
      </c>
      <c r="T127" s="16">
        <v>20</v>
      </c>
      <c r="U127" s="16">
        <f t="shared" si="117"/>
        <v>83.333333333333343</v>
      </c>
      <c r="V127" s="16">
        <v>24</v>
      </c>
      <c r="W127" s="16">
        <v>12</v>
      </c>
      <c r="X127" s="16">
        <f t="shared" si="118"/>
        <v>50</v>
      </c>
    </row>
    <row r="128" spans="1:24" ht="40.5" customHeight="1">
      <c r="A128" s="1"/>
      <c r="B128" s="3"/>
      <c r="C128" s="18" t="s">
        <v>137</v>
      </c>
      <c r="D128" s="19">
        <f>SUM(D118:D127)</f>
        <v>186</v>
      </c>
      <c r="E128" s="19">
        <f>SUM(E118:E127)</f>
        <v>157</v>
      </c>
      <c r="F128" s="19">
        <f t="shared" si="112"/>
        <v>84.408602150537632</v>
      </c>
      <c r="G128" s="19">
        <f>SUM(G118:G127)</f>
        <v>186</v>
      </c>
      <c r="H128" s="19">
        <f>SUM(H118:H127)</f>
        <v>170</v>
      </c>
      <c r="I128" s="19">
        <f t="shared" si="113"/>
        <v>91.397849462365585</v>
      </c>
      <c r="J128" s="19">
        <f>SUM(J118:J127)</f>
        <v>186</v>
      </c>
      <c r="K128" s="19">
        <f>SUM(K118:K127)</f>
        <v>130</v>
      </c>
      <c r="L128" s="19">
        <f t="shared" si="114"/>
        <v>69.892473118279568</v>
      </c>
      <c r="M128" s="19">
        <f>SUM(M118:M127)</f>
        <v>186</v>
      </c>
      <c r="N128" s="19">
        <f>SUM(N118:N127)</f>
        <v>131</v>
      </c>
      <c r="O128" s="19">
        <f t="shared" si="115"/>
        <v>70.430107526881727</v>
      </c>
      <c r="P128" s="19">
        <f>SUM(P118:P127)</f>
        <v>186</v>
      </c>
      <c r="Q128" s="19">
        <f>SUM(Q118:Q127)</f>
        <v>143</v>
      </c>
      <c r="R128" s="19">
        <f t="shared" si="116"/>
        <v>76.881720430107521</v>
      </c>
      <c r="S128" s="19">
        <f>SUM(S118:S127)</f>
        <v>186</v>
      </c>
      <c r="T128" s="19">
        <f>SUM(T118:T127)</f>
        <v>163</v>
      </c>
      <c r="U128" s="19">
        <f t="shared" si="117"/>
        <v>87.634408602150543</v>
      </c>
      <c r="V128" s="19">
        <f>SUM(V118:V127)</f>
        <v>186</v>
      </c>
      <c r="W128" s="19">
        <f>SUM(W118:W127)</f>
        <v>106</v>
      </c>
      <c r="X128" s="19">
        <f t="shared" si="118"/>
        <v>56.98924731182796</v>
      </c>
    </row>
    <row r="129" spans="1:24" ht="33.950000000000003" customHeight="1">
      <c r="A129" s="63" t="s">
        <v>114</v>
      </c>
      <c r="B129" s="64"/>
      <c r="C129" s="64"/>
      <c r="D129" s="12"/>
      <c r="E129" s="12"/>
      <c r="F129" s="12"/>
      <c r="G129" s="12"/>
      <c r="H129" s="12"/>
      <c r="I129" s="12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</row>
    <row r="130" spans="1:24" ht="52.5" customHeight="1">
      <c r="A130" s="1">
        <v>101</v>
      </c>
      <c r="B130" s="3" t="s">
        <v>114</v>
      </c>
      <c r="C130" s="4" t="s">
        <v>115</v>
      </c>
      <c r="D130" s="25">
        <v>55</v>
      </c>
      <c r="E130" s="25">
        <v>49</v>
      </c>
      <c r="F130" s="26">
        <v>0.89</v>
      </c>
      <c r="G130" s="25">
        <v>55</v>
      </c>
      <c r="H130" s="25">
        <v>52</v>
      </c>
      <c r="I130" s="26">
        <v>0.95</v>
      </c>
      <c r="J130" s="25">
        <v>55</v>
      </c>
      <c r="K130" s="25">
        <v>39</v>
      </c>
      <c r="L130" s="26">
        <v>0.71</v>
      </c>
      <c r="M130" s="25">
        <v>55</v>
      </c>
      <c r="N130" s="25">
        <v>41</v>
      </c>
      <c r="O130" s="26">
        <v>0.75</v>
      </c>
      <c r="P130" s="25">
        <v>55</v>
      </c>
      <c r="Q130" s="25">
        <v>44</v>
      </c>
      <c r="R130" s="26">
        <v>0.8</v>
      </c>
      <c r="S130" s="25">
        <v>55</v>
      </c>
      <c r="T130" s="25">
        <v>49</v>
      </c>
      <c r="U130" s="26">
        <v>0.89</v>
      </c>
      <c r="V130" s="25">
        <v>55</v>
      </c>
      <c r="W130" s="25">
        <v>31</v>
      </c>
      <c r="X130" s="26">
        <v>0.56000000000000005</v>
      </c>
    </row>
    <row r="131" spans="1:24" ht="52.5" customHeight="1">
      <c r="A131" s="1">
        <v>102</v>
      </c>
      <c r="B131" s="3" t="s">
        <v>114</v>
      </c>
      <c r="C131" s="4" t="s">
        <v>116</v>
      </c>
      <c r="D131" s="6">
        <v>72</v>
      </c>
      <c r="E131" s="6">
        <v>63</v>
      </c>
      <c r="F131" s="8">
        <v>87</v>
      </c>
      <c r="G131" s="8">
        <v>72</v>
      </c>
      <c r="H131" s="8">
        <v>60</v>
      </c>
      <c r="I131" s="8">
        <v>84</v>
      </c>
      <c r="J131" s="8">
        <v>72</v>
      </c>
      <c r="K131" s="8">
        <v>30</v>
      </c>
      <c r="L131" s="8">
        <v>41</v>
      </c>
      <c r="M131" s="8">
        <v>72</v>
      </c>
      <c r="N131" s="8">
        <v>52</v>
      </c>
      <c r="O131" s="8">
        <v>72</v>
      </c>
      <c r="P131" s="8">
        <v>72</v>
      </c>
      <c r="Q131" s="8">
        <v>66</v>
      </c>
      <c r="R131" s="8">
        <v>91</v>
      </c>
      <c r="S131" s="8">
        <v>72</v>
      </c>
      <c r="T131" s="8">
        <v>68</v>
      </c>
      <c r="U131" s="8">
        <v>95</v>
      </c>
      <c r="V131" s="8">
        <v>72</v>
      </c>
      <c r="W131" s="8">
        <v>34</v>
      </c>
      <c r="X131" s="8">
        <v>68</v>
      </c>
    </row>
    <row r="132" spans="1:24" ht="52.5" customHeight="1">
      <c r="A132" s="1">
        <v>103</v>
      </c>
      <c r="B132" s="3" t="s">
        <v>114</v>
      </c>
      <c r="C132" s="4" t="s">
        <v>117</v>
      </c>
      <c r="D132" s="6">
        <v>101</v>
      </c>
      <c r="E132" s="6">
        <v>83</v>
      </c>
      <c r="F132" s="8">
        <v>83</v>
      </c>
      <c r="G132" s="8">
        <v>101</v>
      </c>
      <c r="H132" s="8">
        <v>91</v>
      </c>
      <c r="I132" s="8">
        <v>91</v>
      </c>
      <c r="J132" s="8">
        <v>101</v>
      </c>
      <c r="K132" s="8">
        <v>85</v>
      </c>
      <c r="L132" s="8">
        <v>85</v>
      </c>
      <c r="M132" s="8">
        <v>101</v>
      </c>
      <c r="N132" s="8">
        <v>60</v>
      </c>
      <c r="O132" s="8">
        <v>60</v>
      </c>
      <c r="P132" s="8">
        <v>101</v>
      </c>
      <c r="Q132" s="8">
        <v>64</v>
      </c>
      <c r="R132" s="8">
        <v>64</v>
      </c>
      <c r="S132" s="8">
        <v>101</v>
      </c>
      <c r="T132" s="8">
        <v>88</v>
      </c>
      <c r="U132" s="8">
        <v>88</v>
      </c>
      <c r="V132" s="8">
        <v>101</v>
      </c>
      <c r="W132" s="8">
        <v>63</v>
      </c>
      <c r="X132" s="8">
        <v>63</v>
      </c>
    </row>
    <row r="133" spans="1:24" ht="52.5" customHeight="1">
      <c r="A133" s="1">
        <v>104</v>
      </c>
      <c r="B133" s="3" t="s">
        <v>114</v>
      </c>
      <c r="C133" s="4" t="s">
        <v>118</v>
      </c>
      <c r="D133" s="22">
        <v>105</v>
      </c>
      <c r="E133" s="22">
        <v>72</v>
      </c>
      <c r="F133" s="22">
        <f>E133/D133*100</f>
        <v>68.571428571428569</v>
      </c>
      <c r="G133" s="22">
        <v>105</v>
      </c>
      <c r="H133" s="22">
        <v>94</v>
      </c>
      <c r="I133" s="22">
        <f>H133/G133*100</f>
        <v>89.523809523809533</v>
      </c>
      <c r="J133" s="22">
        <v>105</v>
      </c>
      <c r="K133" s="22">
        <v>49</v>
      </c>
      <c r="L133" s="22">
        <f>K133/J133*100</f>
        <v>46.666666666666664</v>
      </c>
      <c r="M133" s="22">
        <v>105</v>
      </c>
      <c r="N133" s="22">
        <v>38</v>
      </c>
      <c r="O133" s="22">
        <f>K133/J133*100</f>
        <v>46.666666666666664</v>
      </c>
      <c r="P133" s="22">
        <v>105</v>
      </c>
      <c r="Q133" s="22">
        <v>55</v>
      </c>
      <c r="R133" s="22">
        <f>Q133/P133*100</f>
        <v>52.380952380952387</v>
      </c>
      <c r="S133" s="22">
        <v>105</v>
      </c>
      <c r="T133" s="22">
        <v>73</v>
      </c>
      <c r="U133" s="22">
        <f>T133/S133*100</f>
        <v>69.523809523809518</v>
      </c>
      <c r="V133" s="22">
        <v>105</v>
      </c>
      <c r="W133" s="22">
        <v>29</v>
      </c>
      <c r="X133" s="24">
        <f>W133/V133*100</f>
        <v>27.61904761904762</v>
      </c>
    </row>
    <row r="134" spans="1:24" ht="52.5" customHeight="1">
      <c r="A134" s="1">
        <v>105</v>
      </c>
      <c r="B134" s="3" t="s">
        <v>114</v>
      </c>
      <c r="C134" s="4" t="s">
        <v>119</v>
      </c>
      <c r="D134" s="6">
        <v>66</v>
      </c>
      <c r="E134" s="6">
        <v>62</v>
      </c>
      <c r="F134" s="22">
        <f t="shared" ref="F134:F135" si="119">E134/D134*100</f>
        <v>93.939393939393938</v>
      </c>
      <c r="G134" s="8">
        <v>66</v>
      </c>
      <c r="H134" s="8">
        <v>58</v>
      </c>
      <c r="I134" s="22">
        <f t="shared" ref="I134:I135" si="120">H134/G134*100</f>
        <v>87.878787878787875</v>
      </c>
      <c r="J134" s="8">
        <v>66</v>
      </c>
      <c r="K134" s="8">
        <v>50</v>
      </c>
      <c r="L134" s="22">
        <f t="shared" ref="L134:L135" si="121">K134/J134*100</f>
        <v>75.757575757575751</v>
      </c>
      <c r="M134" s="8">
        <v>66</v>
      </c>
      <c r="N134" s="8">
        <v>43</v>
      </c>
      <c r="O134" s="22">
        <f t="shared" ref="O134:O135" si="122">K134/J134*100</f>
        <v>75.757575757575751</v>
      </c>
      <c r="P134" s="8">
        <v>66</v>
      </c>
      <c r="Q134" s="8">
        <v>46</v>
      </c>
      <c r="R134" s="22">
        <f t="shared" ref="R134:R135" si="123">Q134/P134*100</f>
        <v>69.696969696969703</v>
      </c>
      <c r="S134" s="8">
        <v>66</v>
      </c>
      <c r="T134" s="8">
        <v>56</v>
      </c>
      <c r="U134" s="22">
        <f t="shared" ref="U134:U135" si="124">T134/S134*100</f>
        <v>84.848484848484844</v>
      </c>
      <c r="V134" s="8">
        <v>66</v>
      </c>
      <c r="W134" s="8">
        <v>33</v>
      </c>
      <c r="X134" s="24">
        <f t="shared" ref="X134:X135" si="125">W134/V134*100</f>
        <v>50</v>
      </c>
    </row>
    <row r="135" spans="1:24" ht="52.5" customHeight="1">
      <c r="A135" s="1">
        <v>106</v>
      </c>
      <c r="B135" s="3" t="s">
        <v>114</v>
      </c>
      <c r="C135" s="4" t="s">
        <v>120</v>
      </c>
      <c r="D135" s="6">
        <v>46</v>
      </c>
      <c r="E135" s="6">
        <v>42</v>
      </c>
      <c r="F135" s="22">
        <f t="shared" si="119"/>
        <v>91.304347826086953</v>
      </c>
      <c r="G135" s="8">
        <v>46</v>
      </c>
      <c r="H135" s="8">
        <v>42</v>
      </c>
      <c r="I135" s="22">
        <f t="shared" si="120"/>
        <v>91.304347826086953</v>
      </c>
      <c r="J135" s="8">
        <v>46</v>
      </c>
      <c r="K135" s="8">
        <v>40</v>
      </c>
      <c r="L135" s="22">
        <f t="shared" si="121"/>
        <v>86.956521739130437</v>
      </c>
      <c r="M135" s="8">
        <v>46</v>
      </c>
      <c r="N135" s="8">
        <v>32</v>
      </c>
      <c r="O135" s="22">
        <f t="shared" si="122"/>
        <v>86.956521739130437</v>
      </c>
      <c r="P135" s="8">
        <v>46</v>
      </c>
      <c r="Q135" s="8">
        <v>40</v>
      </c>
      <c r="R135" s="22">
        <f t="shared" si="123"/>
        <v>86.956521739130437</v>
      </c>
      <c r="S135" s="8">
        <v>46</v>
      </c>
      <c r="T135" s="8">
        <v>40</v>
      </c>
      <c r="U135" s="22">
        <f t="shared" si="124"/>
        <v>86.956521739130437</v>
      </c>
      <c r="V135" s="8">
        <v>46</v>
      </c>
      <c r="W135" s="8">
        <v>31</v>
      </c>
      <c r="X135" s="24">
        <f t="shared" si="125"/>
        <v>67.391304347826093</v>
      </c>
    </row>
    <row r="136" spans="1:24" ht="52.5" customHeight="1">
      <c r="A136" s="1">
        <v>107</v>
      </c>
      <c r="B136" s="3" t="s">
        <v>114</v>
      </c>
      <c r="C136" s="4" t="s">
        <v>121</v>
      </c>
      <c r="D136" s="6">
        <v>65</v>
      </c>
      <c r="E136" s="6">
        <v>60</v>
      </c>
      <c r="F136" s="22">
        <f t="shared" ref="F136:F137" si="126">E136/D136*100</f>
        <v>92.307692307692307</v>
      </c>
      <c r="G136" s="8">
        <v>65</v>
      </c>
      <c r="H136" s="8">
        <v>54</v>
      </c>
      <c r="I136" s="22">
        <f t="shared" ref="I136:I137" si="127">H136/G136*100</f>
        <v>83.07692307692308</v>
      </c>
      <c r="J136" s="8">
        <v>65</v>
      </c>
      <c r="K136" s="8">
        <v>53</v>
      </c>
      <c r="L136" s="22">
        <f t="shared" ref="L136:L137" si="128">K136/J136*100</f>
        <v>81.538461538461533</v>
      </c>
      <c r="M136" s="8">
        <v>65</v>
      </c>
      <c r="N136" s="8">
        <v>47</v>
      </c>
      <c r="O136" s="22">
        <f t="shared" ref="O136:O137" si="129">K136/J136*100</f>
        <v>81.538461538461533</v>
      </c>
      <c r="P136" s="8">
        <v>65</v>
      </c>
      <c r="Q136" s="8">
        <v>48</v>
      </c>
      <c r="R136" s="22">
        <f t="shared" ref="R136:R137" si="130">Q136/P136*100</f>
        <v>73.846153846153854</v>
      </c>
      <c r="S136" s="8">
        <v>65</v>
      </c>
      <c r="T136" s="8">
        <v>52</v>
      </c>
      <c r="U136" s="22">
        <f t="shared" ref="U136:U137" si="131">T136/S136*100</f>
        <v>80</v>
      </c>
      <c r="V136" s="8">
        <v>65</v>
      </c>
      <c r="W136" s="8">
        <v>41</v>
      </c>
      <c r="X136" s="24">
        <f t="shared" ref="X136:X137" si="132">W136/V136*100</f>
        <v>63.076923076923073</v>
      </c>
    </row>
    <row r="137" spans="1:24" ht="52.5" customHeight="1">
      <c r="A137" s="1"/>
      <c r="B137" s="3"/>
      <c r="C137" s="18" t="s">
        <v>137</v>
      </c>
      <c r="D137" s="27">
        <f>SUM(D130:D136)</f>
        <v>510</v>
      </c>
      <c r="E137" s="27">
        <f t="shared" ref="E137:W137" si="133">SUM(E130:E136)</f>
        <v>431</v>
      </c>
      <c r="F137" s="86">
        <f t="shared" si="126"/>
        <v>84.509803921568633</v>
      </c>
      <c r="G137" s="27">
        <f t="shared" si="133"/>
        <v>510</v>
      </c>
      <c r="H137" s="27">
        <f t="shared" si="133"/>
        <v>451</v>
      </c>
      <c r="I137" s="86">
        <f t="shared" si="127"/>
        <v>88.431372549019599</v>
      </c>
      <c r="J137" s="27">
        <f t="shared" si="133"/>
        <v>510</v>
      </c>
      <c r="K137" s="27">
        <f t="shared" si="133"/>
        <v>346</v>
      </c>
      <c r="L137" s="86">
        <f t="shared" si="128"/>
        <v>67.843137254901961</v>
      </c>
      <c r="M137" s="27">
        <f t="shared" si="133"/>
        <v>510</v>
      </c>
      <c r="N137" s="27">
        <f t="shared" si="133"/>
        <v>313</v>
      </c>
      <c r="O137" s="86">
        <f t="shared" si="129"/>
        <v>67.843137254901961</v>
      </c>
      <c r="P137" s="27">
        <f t="shared" si="133"/>
        <v>510</v>
      </c>
      <c r="Q137" s="27">
        <f t="shared" si="133"/>
        <v>363</v>
      </c>
      <c r="R137" s="86">
        <f t="shared" si="130"/>
        <v>71.17647058823529</v>
      </c>
      <c r="S137" s="27">
        <f t="shared" si="133"/>
        <v>510</v>
      </c>
      <c r="T137" s="27">
        <f t="shared" si="133"/>
        <v>426</v>
      </c>
      <c r="U137" s="86">
        <f t="shared" si="131"/>
        <v>83.529411764705884</v>
      </c>
      <c r="V137" s="27">
        <f t="shared" si="133"/>
        <v>510</v>
      </c>
      <c r="W137" s="27">
        <f t="shared" si="133"/>
        <v>262</v>
      </c>
      <c r="X137" s="87">
        <f t="shared" si="132"/>
        <v>51.372549019607838</v>
      </c>
    </row>
  </sheetData>
  <mergeCells count="25">
    <mergeCell ref="M3:O3"/>
    <mergeCell ref="P3:R3"/>
    <mergeCell ref="S3:U3"/>
    <mergeCell ref="V3:X3"/>
    <mergeCell ref="A1:X1"/>
    <mergeCell ref="A2:X2"/>
    <mergeCell ref="D3:F3"/>
    <mergeCell ref="G3:I3"/>
    <mergeCell ref="J3:L3"/>
    <mergeCell ref="A32:C32"/>
    <mergeCell ref="A45:C45"/>
    <mergeCell ref="A53:C53"/>
    <mergeCell ref="A71:C71"/>
    <mergeCell ref="C3:C4"/>
    <mergeCell ref="B3:B4"/>
    <mergeCell ref="A3:A4"/>
    <mergeCell ref="A5:C5"/>
    <mergeCell ref="A16:C16"/>
    <mergeCell ref="A21:C21"/>
    <mergeCell ref="A129:C129"/>
    <mergeCell ref="A78:C78"/>
    <mergeCell ref="A89:C89"/>
    <mergeCell ref="A98:C98"/>
    <mergeCell ref="A106:C106"/>
    <mergeCell ref="A117:C117"/>
  </mergeCells>
  <pageMargins left="0.7" right="0.2" top="0.5" bottom="0.5" header="0.3" footer="0.3"/>
  <pageSetup paperSize="5" scale="95" orientation="landscape" r:id="rId1"/>
  <rowBreaks count="10" manualBreakCount="10">
    <brk id="20" max="16383" man="1"/>
    <brk id="31" max="16383" man="1"/>
    <brk id="44" max="16383" man="1"/>
    <brk id="52" max="16383" man="1"/>
    <brk id="77" max="16383" man="1"/>
    <brk id="88" max="16383" man="1"/>
    <brk id="97" max="16383" man="1"/>
    <brk id="105" max="16383" man="1"/>
    <brk id="116" max="16383" man="1"/>
    <brk id="1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view="pageBreakPreview" topLeftCell="A133" zoomScale="85" zoomScaleSheetLayoutView="85" workbookViewId="0">
      <selection activeCell="X137" sqref="X137"/>
    </sheetView>
  </sheetViews>
  <sheetFormatPr defaultRowHeight="33.950000000000003" customHeight="1"/>
  <cols>
    <col min="1" max="1" width="4.140625" customWidth="1"/>
    <col min="2" max="2" width="12.140625" customWidth="1"/>
    <col min="3" max="3" width="24.85546875" customWidth="1"/>
    <col min="4" max="4" width="5.85546875" customWidth="1"/>
    <col min="5" max="5" width="6.5703125" customWidth="1"/>
    <col min="6" max="6" width="7.5703125" customWidth="1"/>
    <col min="7" max="7" width="5.7109375" customWidth="1"/>
    <col min="8" max="8" width="6.5703125" customWidth="1"/>
    <col min="9" max="9" width="6.42578125" customWidth="1"/>
    <col min="10" max="10" width="6" customWidth="1"/>
    <col min="11" max="11" width="7" customWidth="1"/>
    <col min="12" max="12" width="5.85546875" customWidth="1"/>
    <col min="13" max="13" width="5.7109375" customWidth="1"/>
    <col min="14" max="14" width="6.7109375" customWidth="1"/>
    <col min="15" max="15" width="6.42578125" customWidth="1"/>
    <col min="16" max="16" width="6" customWidth="1"/>
    <col min="17" max="17" width="6.7109375" customWidth="1"/>
    <col min="18" max="18" width="6.28515625" customWidth="1"/>
    <col min="19" max="19" width="5.42578125" customWidth="1"/>
    <col min="20" max="20" width="6.7109375" customWidth="1"/>
    <col min="21" max="22" width="6.140625" customWidth="1"/>
    <col min="23" max="23" width="6.5703125" customWidth="1"/>
    <col min="24" max="24" width="5.85546875" customWidth="1"/>
  </cols>
  <sheetData>
    <row r="1" spans="1:24" ht="26.25" customHeight="1">
      <c r="A1" s="75" t="s">
        <v>127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4" ht="26.25" customHeight="1">
      <c r="A2" s="76" t="s">
        <v>136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</row>
    <row r="3" spans="1:24" ht="23.25" customHeight="1">
      <c r="A3" s="68" t="s">
        <v>0</v>
      </c>
      <c r="B3" s="66" t="s">
        <v>1</v>
      </c>
      <c r="C3" s="66" t="s">
        <v>2</v>
      </c>
      <c r="D3" s="77" t="s">
        <v>128</v>
      </c>
      <c r="E3" s="78"/>
      <c r="F3" s="79"/>
      <c r="G3" s="77" t="s">
        <v>129</v>
      </c>
      <c r="H3" s="78"/>
      <c r="I3" s="79"/>
      <c r="J3" s="72" t="s">
        <v>130</v>
      </c>
      <c r="K3" s="73"/>
      <c r="L3" s="74"/>
      <c r="M3" s="72" t="s">
        <v>131</v>
      </c>
      <c r="N3" s="73"/>
      <c r="O3" s="74"/>
      <c r="P3" s="72" t="s">
        <v>132</v>
      </c>
      <c r="Q3" s="73"/>
      <c r="R3" s="74"/>
      <c r="S3" s="72" t="s">
        <v>133</v>
      </c>
      <c r="T3" s="73"/>
      <c r="U3" s="74"/>
      <c r="V3" s="72" t="s">
        <v>134</v>
      </c>
      <c r="W3" s="73"/>
      <c r="X3" s="74"/>
    </row>
    <row r="4" spans="1:24" ht="27.75" customHeight="1">
      <c r="A4" s="69"/>
      <c r="B4" s="67"/>
      <c r="C4" s="67"/>
      <c r="D4" s="14" t="s">
        <v>124</v>
      </c>
      <c r="E4" s="14" t="s">
        <v>125</v>
      </c>
      <c r="F4" s="15" t="s">
        <v>126</v>
      </c>
      <c r="G4" s="15" t="s">
        <v>124</v>
      </c>
      <c r="H4" s="15" t="s">
        <v>125</v>
      </c>
      <c r="I4" s="15" t="s">
        <v>126</v>
      </c>
      <c r="J4" s="14" t="s">
        <v>124</v>
      </c>
      <c r="K4" s="14" t="s">
        <v>125</v>
      </c>
      <c r="L4" s="15" t="s">
        <v>126</v>
      </c>
      <c r="M4" s="14" t="s">
        <v>124</v>
      </c>
      <c r="N4" s="14" t="s">
        <v>125</v>
      </c>
      <c r="O4" s="15" t="s">
        <v>126</v>
      </c>
      <c r="P4" s="14" t="s">
        <v>124</v>
      </c>
      <c r="Q4" s="14" t="s">
        <v>125</v>
      </c>
      <c r="R4" s="15" t="s">
        <v>126</v>
      </c>
      <c r="S4" s="14" t="s">
        <v>124</v>
      </c>
      <c r="T4" s="14" t="s">
        <v>125</v>
      </c>
      <c r="U4" s="15" t="s">
        <v>126</v>
      </c>
      <c r="V4" s="14" t="s">
        <v>124</v>
      </c>
      <c r="W4" s="14" t="s">
        <v>125</v>
      </c>
      <c r="X4" s="15" t="s">
        <v>126</v>
      </c>
    </row>
    <row r="5" spans="1:24" ht="27" customHeight="1">
      <c r="A5" s="70" t="s">
        <v>3</v>
      </c>
      <c r="B5" s="71"/>
      <c r="C5" s="71"/>
      <c r="D5" s="11"/>
      <c r="E5" s="11"/>
      <c r="F5" s="11"/>
      <c r="G5" s="11"/>
      <c r="H5" s="11"/>
      <c r="I5" s="11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43.5" customHeight="1">
      <c r="A6" s="1">
        <v>1</v>
      </c>
      <c r="B6" s="3" t="s">
        <v>3</v>
      </c>
      <c r="C6" s="3" t="s">
        <v>4</v>
      </c>
      <c r="D6" s="56">
        <v>53</v>
      </c>
      <c r="E6" s="56">
        <v>52</v>
      </c>
      <c r="F6" s="57">
        <v>0.98</v>
      </c>
      <c r="G6" s="58">
        <v>53</v>
      </c>
      <c r="H6" s="58">
        <v>51</v>
      </c>
      <c r="I6" s="57">
        <v>0.96</v>
      </c>
      <c r="J6" s="58">
        <v>53</v>
      </c>
      <c r="K6" s="58">
        <v>42</v>
      </c>
      <c r="L6" s="57">
        <v>0.79</v>
      </c>
      <c r="M6" s="58">
        <v>53</v>
      </c>
      <c r="N6" s="58">
        <v>45</v>
      </c>
      <c r="O6" s="57">
        <v>0.85</v>
      </c>
      <c r="P6" s="58">
        <v>53</v>
      </c>
      <c r="Q6" s="58">
        <v>46</v>
      </c>
      <c r="R6" s="57">
        <v>0.87</v>
      </c>
      <c r="S6" s="58">
        <v>53</v>
      </c>
      <c r="T6" s="58">
        <v>48</v>
      </c>
      <c r="U6" s="57">
        <v>0.91</v>
      </c>
      <c r="V6" s="58">
        <v>53</v>
      </c>
      <c r="W6" s="58">
        <v>39</v>
      </c>
      <c r="X6" s="57">
        <v>0.74</v>
      </c>
    </row>
    <row r="7" spans="1:24" ht="43.5" customHeight="1">
      <c r="A7" s="1">
        <v>2</v>
      </c>
      <c r="B7" s="3" t="s">
        <v>3</v>
      </c>
      <c r="C7" s="2" t="s">
        <v>5</v>
      </c>
      <c r="D7" s="59">
        <v>26</v>
      </c>
      <c r="E7" s="59">
        <v>25</v>
      </c>
      <c r="F7" s="60">
        <v>0.96</v>
      </c>
      <c r="G7" s="61">
        <v>26</v>
      </c>
      <c r="H7" s="61">
        <v>26</v>
      </c>
      <c r="I7" s="60">
        <v>1</v>
      </c>
      <c r="J7" s="61">
        <v>26</v>
      </c>
      <c r="K7" s="61">
        <v>26</v>
      </c>
      <c r="L7" s="60">
        <v>1</v>
      </c>
      <c r="M7" s="61">
        <v>26</v>
      </c>
      <c r="N7" s="61">
        <v>18</v>
      </c>
      <c r="O7" s="60">
        <v>0.69</v>
      </c>
      <c r="P7" s="61">
        <v>26</v>
      </c>
      <c r="Q7" s="61">
        <v>25</v>
      </c>
      <c r="R7" s="60">
        <v>0.96</v>
      </c>
      <c r="S7" s="61">
        <v>26</v>
      </c>
      <c r="T7" s="61">
        <v>24</v>
      </c>
      <c r="U7" s="60">
        <v>0.92</v>
      </c>
      <c r="V7" s="61">
        <v>26</v>
      </c>
      <c r="W7" s="61">
        <v>17</v>
      </c>
      <c r="X7" s="60">
        <v>0.65</v>
      </c>
    </row>
    <row r="8" spans="1:24" ht="43.5" customHeight="1">
      <c r="A8" s="1">
        <v>3</v>
      </c>
      <c r="B8" s="3" t="s">
        <v>3</v>
      </c>
      <c r="C8" s="2" t="s">
        <v>6</v>
      </c>
      <c r="D8" s="59">
        <v>19</v>
      </c>
      <c r="E8" s="59">
        <v>17</v>
      </c>
      <c r="F8" s="60">
        <v>0.89</v>
      </c>
      <c r="G8" s="61">
        <v>19</v>
      </c>
      <c r="H8" s="61">
        <v>19</v>
      </c>
      <c r="I8" s="60">
        <v>1</v>
      </c>
      <c r="J8" s="61">
        <v>19</v>
      </c>
      <c r="K8" s="61">
        <v>18</v>
      </c>
      <c r="L8" s="60">
        <v>0.95</v>
      </c>
      <c r="M8" s="61">
        <v>19</v>
      </c>
      <c r="N8" s="61">
        <v>18</v>
      </c>
      <c r="O8" s="60">
        <v>0.95</v>
      </c>
      <c r="P8" s="61">
        <v>19</v>
      </c>
      <c r="Q8" s="61">
        <v>19</v>
      </c>
      <c r="R8" s="60">
        <v>1</v>
      </c>
      <c r="S8" s="61">
        <v>19</v>
      </c>
      <c r="T8" s="61">
        <v>19</v>
      </c>
      <c r="U8" s="60">
        <v>1</v>
      </c>
      <c r="V8" s="61">
        <v>19</v>
      </c>
      <c r="W8" s="61">
        <v>17</v>
      </c>
      <c r="X8" s="60">
        <v>0.89</v>
      </c>
    </row>
    <row r="9" spans="1:24" ht="43.5" customHeight="1">
      <c r="A9" s="1">
        <v>4</v>
      </c>
      <c r="B9" s="3" t="s">
        <v>3</v>
      </c>
      <c r="C9" s="2" t="s">
        <v>7</v>
      </c>
      <c r="D9" s="59">
        <v>21</v>
      </c>
      <c r="E9" s="59">
        <v>17</v>
      </c>
      <c r="F9" s="60">
        <v>0.81</v>
      </c>
      <c r="G9" s="61">
        <v>21</v>
      </c>
      <c r="H9" s="61">
        <v>18</v>
      </c>
      <c r="I9" s="60">
        <v>0.86</v>
      </c>
      <c r="J9" s="61">
        <v>21</v>
      </c>
      <c r="K9" s="61">
        <v>11</v>
      </c>
      <c r="L9" s="60">
        <v>0.52</v>
      </c>
      <c r="M9" s="61">
        <v>21</v>
      </c>
      <c r="N9" s="61">
        <v>9</v>
      </c>
      <c r="O9" s="60">
        <v>0.43</v>
      </c>
      <c r="P9" s="61">
        <v>21</v>
      </c>
      <c r="Q9" s="61">
        <v>14</v>
      </c>
      <c r="R9" s="60">
        <v>0.67</v>
      </c>
      <c r="S9" s="61">
        <v>21</v>
      </c>
      <c r="T9" s="61">
        <v>18</v>
      </c>
      <c r="U9" s="60">
        <v>0.86</v>
      </c>
      <c r="V9" s="61">
        <v>21</v>
      </c>
      <c r="W9" s="61">
        <v>9</v>
      </c>
      <c r="X9" s="60">
        <v>0.43</v>
      </c>
    </row>
    <row r="10" spans="1:24" ht="43.5" customHeight="1">
      <c r="A10" s="1">
        <v>5</v>
      </c>
      <c r="B10" s="3" t="s">
        <v>3</v>
      </c>
      <c r="C10" s="2" t="s">
        <v>8</v>
      </c>
      <c r="D10" s="59">
        <v>31</v>
      </c>
      <c r="E10" s="62">
        <v>29</v>
      </c>
      <c r="F10" s="60">
        <v>0.93</v>
      </c>
      <c r="G10" s="61">
        <v>31</v>
      </c>
      <c r="H10" s="61">
        <v>29</v>
      </c>
      <c r="I10" s="60">
        <v>0.93</v>
      </c>
      <c r="J10" s="61">
        <v>31</v>
      </c>
      <c r="K10" s="61">
        <v>28</v>
      </c>
      <c r="L10" s="60">
        <v>0.9</v>
      </c>
      <c r="M10" s="61">
        <v>31</v>
      </c>
      <c r="N10" s="61">
        <v>28</v>
      </c>
      <c r="O10" s="60">
        <v>0.9</v>
      </c>
      <c r="P10" s="61">
        <v>31</v>
      </c>
      <c r="Q10" s="61">
        <v>29</v>
      </c>
      <c r="R10" s="60">
        <v>0.93</v>
      </c>
      <c r="S10" s="61">
        <v>31</v>
      </c>
      <c r="T10" s="61">
        <v>29</v>
      </c>
      <c r="U10" s="60">
        <v>0.93</v>
      </c>
      <c r="V10" s="61">
        <v>31</v>
      </c>
      <c r="W10" s="61">
        <v>28</v>
      </c>
      <c r="X10" s="60">
        <v>0.9</v>
      </c>
    </row>
    <row r="11" spans="1:24" ht="43.5" customHeight="1">
      <c r="A11" s="1">
        <v>6</v>
      </c>
      <c r="B11" s="3" t="s">
        <v>3</v>
      </c>
      <c r="C11" s="2" t="s">
        <v>9</v>
      </c>
      <c r="D11" s="56">
        <v>146</v>
      </c>
      <c r="E11" s="56">
        <v>121</v>
      </c>
      <c r="F11" s="57">
        <v>0.83</v>
      </c>
      <c r="G11" s="58">
        <v>146</v>
      </c>
      <c r="H11" s="58">
        <v>135</v>
      </c>
      <c r="I11" s="57">
        <v>0.92</v>
      </c>
      <c r="J11" s="58">
        <v>146</v>
      </c>
      <c r="K11" s="58">
        <v>112</v>
      </c>
      <c r="L11" s="57">
        <v>0.77</v>
      </c>
      <c r="M11" s="58">
        <v>146</v>
      </c>
      <c r="N11" s="58">
        <v>92</v>
      </c>
      <c r="O11" s="57">
        <v>0.63</v>
      </c>
      <c r="P11" s="58">
        <v>146</v>
      </c>
      <c r="Q11" s="58">
        <v>109</v>
      </c>
      <c r="R11" s="57">
        <v>0.75</v>
      </c>
      <c r="S11" s="58">
        <v>146</v>
      </c>
      <c r="T11" s="58">
        <v>125</v>
      </c>
      <c r="U11" s="57">
        <v>0.86</v>
      </c>
      <c r="V11" s="58">
        <v>146</v>
      </c>
      <c r="W11" s="58">
        <v>92</v>
      </c>
      <c r="X11" s="57">
        <v>0.63</v>
      </c>
    </row>
    <row r="12" spans="1:24" ht="43.5" customHeight="1">
      <c r="A12" s="1">
        <v>7</v>
      </c>
      <c r="B12" s="3" t="s">
        <v>3</v>
      </c>
      <c r="C12" s="2" t="s">
        <v>10</v>
      </c>
      <c r="D12" s="59">
        <v>84</v>
      </c>
      <c r="E12" s="59">
        <v>70</v>
      </c>
      <c r="F12" s="60">
        <v>0.83</v>
      </c>
      <c r="G12" s="61">
        <v>84</v>
      </c>
      <c r="H12" s="61">
        <v>67</v>
      </c>
      <c r="I12" s="60">
        <v>0.8</v>
      </c>
      <c r="J12" s="61">
        <v>84</v>
      </c>
      <c r="K12" s="61">
        <v>49</v>
      </c>
      <c r="L12" s="60">
        <v>0.57999999999999996</v>
      </c>
      <c r="M12" s="61">
        <v>84</v>
      </c>
      <c r="N12" s="61">
        <v>50</v>
      </c>
      <c r="O12" s="60">
        <v>0.59</v>
      </c>
      <c r="P12" s="61">
        <v>84</v>
      </c>
      <c r="Q12" s="61">
        <v>67</v>
      </c>
      <c r="R12" s="60">
        <v>0.79</v>
      </c>
      <c r="S12" s="61">
        <v>84</v>
      </c>
      <c r="T12" s="61">
        <v>67</v>
      </c>
      <c r="U12" s="60">
        <v>0.8</v>
      </c>
      <c r="V12" s="61">
        <v>84</v>
      </c>
      <c r="W12" s="61">
        <v>43</v>
      </c>
      <c r="X12" s="60">
        <v>0.51</v>
      </c>
    </row>
    <row r="13" spans="1:24" ht="43.5" customHeight="1">
      <c r="A13" s="1">
        <v>8</v>
      </c>
      <c r="B13" s="3" t="s">
        <v>3</v>
      </c>
      <c r="C13" s="2" t="s">
        <v>11</v>
      </c>
      <c r="D13" s="59">
        <v>19</v>
      </c>
      <c r="E13" s="59">
        <v>17</v>
      </c>
      <c r="F13" s="60">
        <v>0.89</v>
      </c>
      <c r="G13" s="61">
        <v>19</v>
      </c>
      <c r="H13" s="61">
        <v>16</v>
      </c>
      <c r="I13" s="60">
        <v>0.84</v>
      </c>
      <c r="J13" s="61">
        <v>19</v>
      </c>
      <c r="K13" s="61">
        <v>8</v>
      </c>
      <c r="L13" s="60">
        <v>0.42</v>
      </c>
      <c r="M13" s="61">
        <v>19</v>
      </c>
      <c r="N13" s="61">
        <v>7</v>
      </c>
      <c r="O13" s="60">
        <v>0.37</v>
      </c>
      <c r="P13" s="61">
        <v>19</v>
      </c>
      <c r="Q13" s="61">
        <v>12</v>
      </c>
      <c r="R13" s="60">
        <v>0.63</v>
      </c>
      <c r="S13" s="61">
        <v>19</v>
      </c>
      <c r="T13" s="61">
        <v>16</v>
      </c>
      <c r="U13" s="60">
        <v>0.84</v>
      </c>
      <c r="V13" s="61">
        <v>19</v>
      </c>
      <c r="W13" s="61">
        <v>7</v>
      </c>
      <c r="X13" s="60">
        <v>0.37</v>
      </c>
    </row>
    <row r="14" spans="1:24" ht="43.5" customHeight="1">
      <c r="A14" s="1">
        <v>9</v>
      </c>
      <c r="B14" s="3" t="s">
        <v>3</v>
      </c>
      <c r="C14" s="2" t="s">
        <v>12</v>
      </c>
      <c r="D14" s="59">
        <v>61</v>
      </c>
      <c r="E14" s="59">
        <v>54</v>
      </c>
      <c r="F14" s="60">
        <v>0.89</v>
      </c>
      <c r="G14" s="61">
        <v>61</v>
      </c>
      <c r="H14" s="61">
        <v>56</v>
      </c>
      <c r="I14" s="60">
        <v>0.92</v>
      </c>
      <c r="J14" s="61">
        <v>61</v>
      </c>
      <c r="K14" s="61">
        <v>47</v>
      </c>
      <c r="L14" s="60">
        <v>0.77</v>
      </c>
      <c r="M14" s="61">
        <v>61</v>
      </c>
      <c r="N14" s="61">
        <v>42</v>
      </c>
      <c r="O14" s="60">
        <v>0.69</v>
      </c>
      <c r="P14" s="61">
        <v>61</v>
      </c>
      <c r="Q14" s="61">
        <v>38</v>
      </c>
      <c r="R14" s="60">
        <v>0.62</v>
      </c>
      <c r="S14" s="61">
        <v>61</v>
      </c>
      <c r="T14" s="61">
        <v>47</v>
      </c>
      <c r="U14" s="60">
        <v>0.77</v>
      </c>
      <c r="V14" s="61">
        <v>61</v>
      </c>
      <c r="W14" s="61">
        <v>36</v>
      </c>
      <c r="X14" s="60">
        <v>0.59</v>
      </c>
    </row>
    <row r="15" spans="1:24" ht="43.5" customHeight="1">
      <c r="A15" s="1"/>
      <c r="B15" s="3"/>
      <c r="C15" s="17" t="s">
        <v>137</v>
      </c>
      <c r="D15" s="6">
        <f>SUM(D6:D14)</f>
        <v>460</v>
      </c>
      <c r="E15" s="6">
        <f t="shared" ref="E15:X15" si="0">SUM(E6:E14)</f>
        <v>402</v>
      </c>
      <c r="F15" s="22">
        <f t="shared" ref="F15" si="1">E15/D15*100</f>
        <v>87.391304347826079</v>
      </c>
      <c r="G15" s="6">
        <f t="shared" si="0"/>
        <v>460</v>
      </c>
      <c r="H15" s="6">
        <f t="shared" si="0"/>
        <v>417</v>
      </c>
      <c r="I15" s="22">
        <f t="shared" ref="I15" si="2">H15/G15*100</f>
        <v>90.65217391304347</v>
      </c>
      <c r="J15" s="6">
        <f t="shared" si="0"/>
        <v>460</v>
      </c>
      <c r="K15" s="6">
        <f t="shared" si="0"/>
        <v>341</v>
      </c>
      <c r="L15" s="22">
        <f t="shared" ref="L15" si="3">K15/J15*100</f>
        <v>74.130434782608702</v>
      </c>
      <c r="M15" s="6">
        <f t="shared" si="0"/>
        <v>460</v>
      </c>
      <c r="N15" s="6">
        <f t="shared" si="0"/>
        <v>309</v>
      </c>
      <c r="O15" s="22">
        <f t="shared" ref="O15" si="4">N15/M15*100</f>
        <v>67.173913043478265</v>
      </c>
      <c r="P15" s="6">
        <f t="shared" si="0"/>
        <v>460</v>
      </c>
      <c r="Q15" s="6">
        <f t="shared" si="0"/>
        <v>359</v>
      </c>
      <c r="R15" s="22">
        <f t="shared" ref="R15" si="5">Q15/P15*100</f>
        <v>78.043478260869563</v>
      </c>
      <c r="S15" s="6">
        <f t="shared" si="0"/>
        <v>460</v>
      </c>
      <c r="T15" s="6">
        <f t="shared" si="0"/>
        <v>393</v>
      </c>
      <c r="U15" s="22">
        <f t="shared" ref="U15" si="6">T15/S15*100</f>
        <v>85.434782608695642</v>
      </c>
      <c r="V15" s="6">
        <f t="shared" si="0"/>
        <v>460</v>
      </c>
      <c r="W15" s="6">
        <f t="shared" si="0"/>
        <v>288</v>
      </c>
      <c r="X15" s="22">
        <f t="shared" ref="X15" si="7">W15/V15*100</f>
        <v>62.608695652173921</v>
      </c>
    </row>
    <row r="16" spans="1:24" ht="54" customHeight="1">
      <c r="A16" s="63" t="s">
        <v>13</v>
      </c>
      <c r="B16" s="64"/>
      <c r="C16" s="65"/>
      <c r="D16" s="12"/>
      <c r="E16" s="12"/>
      <c r="F16" s="12"/>
      <c r="G16" s="12"/>
      <c r="H16" s="12"/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ht="73.5" customHeight="1">
      <c r="A17" s="1">
        <v>10</v>
      </c>
      <c r="B17" s="3" t="s">
        <v>123</v>
      </c>
      <c r="C17" s="2" t="s">
        <v>14</v>
      </c>
      <c r="D17" s="37">
        <v>22</v>
      </c>
      <c r="E17" s="37">
        <v>20</v>
      </c>
      <c r="F17" s="38">
        <v>91</v>
      </c>
      <c r="G17" s="38">
        <v>22</v>
      </c>
      <c r="H17" s="38">
        <v>21</v>
      </c>
      <c r="I17" s="38">
        <v>95</v>
      </c>
      <c r="J17" s="38">
        <v>22</v>
      </c>
      <c r="K17" s="38">
        <v>17</v>
      </c>
      <c r="L17" s="38">
        <v>77</v>
      </c>
      <c r="M17" s="38">
        <v>22</v>
      </c>
      <c r="N17" s="38">
        <v>15</v>
      </c>
      <c r="O17" s="38">
        <v>68</v>
      </c>
      <c r="P17" s="38">
        <v>22</v>
      </c>
      <c r="Q17" s="38">
        <v>19</v>
      </c>
      <c r="R17" s="38">
        <v>86</v>
      </c>
      <c r="S17" s="38">
        <v>22</v>
      </c>
      <c r="T17" s="38">
        <v>20</v>
      </c>
      <c r="U17" s="38">
        <v>91</v>
      </c>
      <c r="V17" s="38">
        <v>22</v>
      </c>
      <c r="W17" s="38">
        <v>14</v>
      </c>
      <c r="X17" s="38">
        <v>64</v>
      </c>
    </row>
    <row r="18" spans="1:24" ht="73.5" customHeight="1">
      <c r="A18" s="1">
        <v>11</v>
      </c>
      <c r="B18" s="3" t="s">
        <v>123</v>
      </c>
      <c r="C18" s="2" t="s">
        <v>15</v>
      </c>
      <c r="D18" s="6">
        <v>93</v>
      </c>
      <c r="E18" s="6">
        <v>79</v>
      </c>
      <c r="F18" s="8">
        <v>85</v>
      </c>
      <c r="G18" s="8">
        <v>94</v>
      </c>
      <c r="H18" s="8">
        <v>94</v>
      </c>
      <c r="I18" s="8">
        <v>100</v>
      </c>
      <c r="J18" s="21">
        <v>92</v>
      </c>
      <c r="K18" s="21">
        <v>81</v>
      </c>
      <c r="L18" s="21">
        <v>88</v>
      </c>
      <c r="M18" s="21">
        <v>92</v>
      </c>
      <c r="N18" s="21">
        <v>33</v>
      </c>
      <c r="O18" s="21">
        <v>36</v>
      </c>
      <c r="P18" s="21">
        <v>92</v>
      </c>
      <c r="Q18" s="21">
        <v>69</v>
      </c>
      <c r="R18" s="21">
        <v>75</v>
      </c>
      <c r="S18" s="21">
        <v>92</v>
      </c>
      <c r="T18" s="21">
        <v>86</v>
      </c>
      <c r="U18" s="21">
        <v>93</v>
      </c>
      <c r="V18" s="21">
        <v>94</v>
      </c>
      <c r="W18" s="21">
        <v>20</v>
      </c>
      <c r="X18" s="21">
        <v>21</v>
      </c>
    </row>
    <row r="19" spans="1:24" ht="73.5" customHeight="1">
      <c r="A19" s="1">
        <v>12</v>
      </c>
      <c r="B19" s="3" t="s">
        <v>123</v>
      </c>
      <c r="C19" s="3" t="s">
        <v>13</v>
      </c>
      <c r="D19" s="6">
        <v>61</v>
      </c>
      <c r="E19" s="6">
        <v>58</v>
      </c>
      <c r="F19" s="8">
        <v>95</v>
      </c>
      <c r="G19" s="8">
        <v>61</v>
      </c>
      <c r="H19" s="8">
        <v>61</v>
      </c>
      <c r="I19" s="8">
        <v>100</v>
      </c>
      <c r="J19" s="21">
        <v>61</v>
      </c>
      <c r="K19" s="21">
        <v>50</v>
      </c>
      <c r="L19" s="21">
        <v>85</v>
      </c>
      <c r="M19" s="21">
        <v>61</v>
      </c>
      <c r="N19" s="21">
        <v>48</v>
      </c>
      <c r="O19" s="21">
        <v>79</v>
      </c>
      <c r="P19" s="21">
        <v>61</v>
      </c>
      <c r="Q19" s="21">
        <v>41</v>
      </c>
      <c r="R19" s="21">
        <v>67</v>
      </c>
      <c r="S19" s="21">
        <v>61</v>
      </c>
      <c r="T19" s="21">
        <v>56</v>
      </c>
      <c r="U19" s="21">
        <v>92</v>
      </c>
      <c r="V19" s="21">
        <v>61</v>
      </c>
      <c r="W19" s="21">
        <v>36</v>
      </c>
      <c r="X19" s="21">
        <v>59</v>
      </c>
    </row>
    <row r="20" spans="1:24" ht="73.5" customHeight="1">
      <c r="A20" s="1"/>
      <c r="B20" s="3"/>
      <c r="C20" s="17" t="s">
        <v>137</v>
      </c>
      <c r="D20" s="27">
        <f>SUM(D17:D19)</f>
        <v>176</v>
      </c>
      <c r="E20" s="27">
        <f t="shared" ref="E20:W20" si="8">SUM(E17:E19)</f>
        <v>157</v>
      </c>
      <c r="F20" s="22">
        <f t="shared" ref="F20" si="9">E20/D20*100</f>
        <v>89.204545454545453</v>
      </c>
      <c r="G20" s="27">
        <f t="shared" si="8"/>
        <v>177</v>
      </c>
      <c r="H20" s="27">
        <f t="shared" si="8"/>
        <v>176</v>
      </c>
      <c r="I20" s="22">
        <f t="shared" ref="I20" si="10">H20/G20*100</f>
        <v>99.435028248587571</v>
      </c>
      <c r="J20" s="27">
        <f t="shared" si="8"/>
        <v>175</v>
      </c>
      <c r="K20" s="27">
        <f t="shared" si="8"/>
        <v>148</v>
      </c>
      <c r="L20" s="22">
        <f t="shared" ref="L20" si="11">K20/J20*100</f>
        <v>84.571428571428569</v>
      </c>
      <c r="M20" s="27">
        <f t="shared" si="8"/>
        <v>175</v>
      </c>
      <c r="N20" s="27">
        <f t="shared" si="8"/>
        <v>96</v>
      </c>
      <c r="O20" s="22">
        <f t="shared" ref="O20" si="12">N20/M20*100</f>
        <v>54.857142857142861</v>
      </c>
      <c r="P20" s="27">
        <f t="shared" si="8"/>
        <v>175</v>
      </c>
      <c r="Q20" s="27">
        <f t="shared" si="8"/>
        <v>129</v>
      </c>
      <c r="R20" s="22">
        <f t="shared" ref="R20" si="13">Q20/P20*100</f>
        <v>73.714285714285708</v>
      </c>
      <c r="S20" s="27">
        <f t="shared" si="8"/>
        <v>175</v>
      </c>
      <c r="T20" s="27">
        <f t="shared" si="8"/>
        <v>162</v>
      </c>
      <c r="U20" s="22">
        <f t="shared" ref="U20" si="14">T20/S20*100</f>
        <v>92.571428571428569</v>
      </c>
      <c r="V20" s="27">
        <f t="shared" si="8"/>
        <v>177</v>
      </c>
      <c r="W20" s="27">
        <f t="shared" si="8"/>
        <v>70</v>
      </c>
      <c r="X20" s="22">
        <f t="shared" ref="X20" si="15">W20/V20*100</f>
        <v>39.548022598870055</v>
      </c>
    </row>
    <row r="21" spans="1:24" ht="33.950000000000003" customHeight="1">
      <c r="A21" s="63" t="s">
        <v>16</v>
      </c>
      <c r="B21" s="64"/>
      <c r="C21" s="64"/>
      <c r="D21" s="12"/>
      <c r="E21" s="12"/>
      <c r="F21" s="12"/>
      <c r="G21" s="12"/>
      <c r="H21" s="12"/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ht="33.950000000000003" customHeight="1">
      <c r="A22" s="1">
        <v>13</v>
      </c>
      <c r="B22" s="3" t="s">
        <v>16</v>
      </c>
      <c r="C22" s="2" t="s">
        <v>17</v>
      </c>
      <c r="D22" s="6">
        <v>12</v>
      </c>
      <c r="E22" s="6">
        <v>12</v>
      </c>
      <c r="F22" s="33">
        <f>E22/D22*100</f>
        <v>100</v>
      </c>
      <c r="G22" s="33">
        <f t="shared" ref="G22:G23" si="16">D22</f>
        <v>12</v>
      </c>
      <c r="H22" s="33">
        <v>12</v>
      </c>
      <c r="I22" s="33">
        <f>H22/G22*100</f>
        <v>100</v>
      </c>
      <c r="J22" s="33">
        <f t="shared" ref="J22:J23" si="17">G22</f>
        <v>12</v>
      </c>
      <c r="K22" s="33">
        <v>12</v>
      </c>
      <c r="L22" s="33">
        <f>K22/J22*100</f>
        <v>100</v>
      </c>
      <c r="M22" s="33">
        <f t="shared" ref="M22:M23" si="18">J22</f>
        <v>12</v>
      </c>
      <c r="N22" s="33">
        <v>12</v>
      </c>
      <c r="O22" s="33">
        <f>N22/M22*100</f>
        <v>100</v>
      </c>
      <c r="P22" s="33">
        <f t="shared" ref="P22:P23" si="19">M22</f>
        <v>12</v>
      </c>
      <c r="Q22" s="33">
        <v>12</v>
      </c>
      <c r="R22" s="33">
        <f>Q22/P22*100</f>
        <v>100</v>
      </c>
      <c r="S22" s="33">
        <f t="shared" ref="S22:S23" si="20">P22</f>
        <v>12</v>
      </c>
      <c r="T22" s="33">
        <v>12</v>
      </c>
      <c r="U22" s="33">
        <f>T22/S22*100</f>
        <v>100</v>
      </c>
      <c r="V22" s="33">
        <f>(D22+G22+J22+M22+P22+S22)/6</f>
        <v>12</v>
      </c>
      <c r="W22" s="33">
        <f>(E22+H22+K22+N22+Q22+T22)/6</f>
        <v>12</v>
      </c>
      <c r="X22" s="33">
        <f>W22/V22*100</f>
        <v>100</v>
      </c>
    </row>
    <row r="23" spans="1:24" ht="33.950000000000003" customHeight="1">
      <c r="A23" s="1">
        <v>14</v>
      </c>
      <c r="B23" s="3" t="s">
        <v>16</v>
      </c>
      <c r="C23" s="2" t="s">
        <v>18</v>
      </c>
      <c r="D23" s="6">
        <v>22</v>
      </c>
      <c r="E23" s="6">
        <v>20</v>
      </c>
      <c r="F23" s="33">
        <f t="shared" ref="F23:F31" si="21">E23/D23*100</f>
        <v>90.909090909090907</v>
      </c>
      <c r="G23" s="33">
        <f t="shared" si="16"/>
        <v>22</v>
      </c>
      <c r="H23" s="33">
        <v>20</v>
      </c>
      <c r="I23" s="33">
        <f t="shared" ref="I23:I31" si="22">H23/G23*100</f>
        <v>90.909090909090907</v>
      </c>
      <c r="J23" s="33">
        <f t="shared" si="17"/>
        <v>22</v>
      </c>
      <c r="K23" s="33">
        <v>12</v>
      </c>
      <c r="L23" s="33">
        <f t="shared" ref="L23:L31" si="23">K23/J23*100</f>
        <v>54.54545454545454</v>
      </c>
      <c r="M23" s="33">
        <f t="shared" si="18"/>
        <v>22</v>
      </c>
      <c r="N23" s="33">
        <v>13</v>
      </c>
      <c r="O23" s="33">
        <f t="shared" ref="O23:O31" si="24">N23/M23*100</f>
        <v>59.090909090909093</v>
      </c>
      <c r="P23" s="33">
        <f t="shared" si="19"/>
        <v>22</v>
      </c>
      <c r="Q23" s="33">
        <v>19</v>
      </c>
      <c r="R23" s="33">
        <f t="shared" ref="R23:R31" si="25">Q23/P23*100</f>
        <v>86.36363636363636</v>
      </c>
      <c r="S23" s="33">
        <f t="shared" si="20"/>
        <v>22</v>
      </c>
      <c r="T23" s="33">
        <v>16</v>
      </c>
      <c r="U23" s="33">
        <f t="shared" ref="U23:U31" si="26">T23/S23*100</f>
        <v>72.727272727272734</v>
      </c>
      <c r="V23" s="33">
        <f t="shared" ref="V23:W30" si="27">(D23+G23+J23+M23+P23+S23)/6</f>
        <v>22</v>
      </c>
      <c r="W23" s="33">
        <f t="shared" si="27"/>
        <v>16.666666666666668</v>
      </c>
      <c r="X23" s="33">
        <f t="shared" ref="X23:X31" si="28">W23/V23*100</f>
        <v>75.757575757575765</v>
      </c>
    </row>
    <row r="24" spans="1:24" ht="33.950000000000003" customHeight="1">
      <c r="A24" s="1">
        <v>15</v>
      </c>
      <c r="B24" s="3" t="s">
        <v>16</v>
      </c>
      <c r="C24" s="2" t="s">
        <v>19</v>
      </c>
      <c r="D24" s="6">
        <v>48</v>
      </c>
      <c r="E24" s="7">
        <v>32</v>
      </c>
      <c r="F24" s="33">
        <f t="shared" si="21"/>
        <v>66.666666666666657</v>
      </c>
      <c r="G24" s="33">
        <f>D24</f>
        <v>48</v>
      </c>
      <c r="H24" s="33">
        <v>35</v>
      </c>
      <c r="I24" s="33">
        <f t="shared" si="22"/>
        <v>72.916666666666657</v>
      </c>
      <c r="J24" s="33">
        <f>G24</f>
        <v>48</v>
      </c>
      <c r="K24" s="33">
        <v>26</v>
      </c>
      <c r="L24" s="33">
        <f t="shared" si="23"/>
        <v>54.166666666666664</v>
      </c>
      <c r="M24" s="33">
        <f>J24</f>
        <v>48</v>
      </c>
      <c r="N24" s="33">
        <v>23</v>
      </c>
      <c r="O24" s="33">
        <f t="shared" si="24"/>
        <v>47.916666666666671</v>
      </c>
      <c r="P24" s="33">
        <f>M24</f>
        <v>48</v>
      </c>
      <c r="Q24" s="33">
        <v>22</v>
      </c>
      <c r="R24" s="33">
        <f t="shared" si="25"/>
        <v>45.833333333333329</v>
      </c>
      <c r="S24" s="33">
        <f>P24</f>
        <v>48</v>
      </c>
      <c r="T24" s="33">
        <v>27</v>
      </c>
      <c r="U24" s="33">
        <f t="shared" si="26"/>
        <v>56.25</v>
      </c>
      <c r="V24" s="33">
        <f t="shared" si="27"/>
        <v>48</v>
      </c>
      <c r="W24" s="33">
        <f t="shared" si="27"/>
        <v>27.5</v>
      </c>
      <c r="X24" s="33">
        <f t="shared" si="28"/>
        <v>57.291666666666664</v>
      </c>
    </row>
    <row r="25" spans="1:24" ht="33.950000000000003" customHeight="1">
      <c r="A25" s="1">
        <v>16</v>
      </c>
      <c r="B25" s="3" t="s">
        <v>16</v>
      </c>
      <c r="C25" s="2" t="s">
        <v>20</v>
      </c>
      <c r="D25" s="6">
        <v>31</v>
      </c>
      <c r="E25" s="6">
        <v>27</v>
      </c>
      <c r="F25" s="33">
        <f t="shared" si="21"/>
        <v>87.096774193548384</v>
      </c>
      <c r="G25" s="33">
        <f t="shared" ref="G25:G30" si="29">D25</f>
        <v>31</v>
      </c>
      <c r="H25" s="33">
        <v>27</v>
      </c>
      <c r="I25" s="33">
        <f t="shared" si="22"/>
        <v>87.096774193548384</v>
      </c>
      <c r="J25" s="33">
        <f t="shared" ref="J25:J30" si="30">G25</f>
        <v>31</v>
      </c>
      <c r="K25" s="33">
        <v>26</v>
      </c>
      <c r="L25" s="33">
        <f t="shared" si="23"/>
        <v>83.870967741935488</v>
      </c>
      <c r="M25" s="33">
        <f t="shared" ref="M25:M30" si="31">J25</f>
        <v>31</v>
      </c>
      <c r="N25" s="33">
        <v>25</v>
      </c>
      <c r="O25" s="33">
        <f t="shared" si="24"/>
        <v>80.645161290322577</v>
      </c>
      <c r="P25" s="33">
        <f t="shared" ref="P25:P30" si="32">M25</f>
        <v>31</v>
      </c>
      <c r="Q25" s="33">
        <v>28</v>
      </c>
      <c r="R25" s="33">
        <f t="shared" si="25"/>
        <v>90.322580645161281</v>
      </c>
      <c r="S25" s="33">
        <f t="shared" ref="S25:S30" si="33">P25</f>
        <v>31</v>
      </c>
      <c r="T25" s="33">
        <v>27</v>
      </c>
      <c r="U25" s="33">
        <f t="shared" si="26"/>
        <v>87.096774193548384</v>
      </c>
      <c r="V25" s="33">
        <f t="shared" si="27"/>
        <v>31</v>
      </c>
      <c r="W25" s="33">
        <f t="shared" si="27"/>
        <v>26.666666666666668</v>
      </c>
      <c r="X25" s="33">
        <f t="shared" si="28"/>
        <v>86.021505376344081</v>
      </c>
    </row>
    <row r="26" spans="1:24" ht="33.950000000000003" customHeight="1">
      <c r="A26" s="1">
        <v>17</v>
      </c>
      <c r="B26" s="3" t="s">
        <v>16</v>
      </c>
      <c r="C26" s="2" t="s">
        <v>21</v>
      </c>
      <c r="D26" s="6">
        <v>10</v>
      </c>
      <c r="E26" s="6">
        <v>10</v>
      </c>
      <c r="F26" s="33">
        <f t="shared" si="21"/>
        <v>100</v>
      </c>
      <c r="G26" s="33">
        <f t="shared" si="29"/>
        <v>10</v>
      </c>
      <c r="H26" s="33">
        <v>10</v>
      </c>
      <c r="I26" s="33">
        <f t="shared" si="22"/>
        <v>100</v>
      </c>
      <c r="J26" s="33">
        <f t="shared" si="30"/>
        <v>10</v>
      </c>
      <c r="K26" s="33">
        <v>10</v>
      </c>
      <c r="L26" s="33">
        <f t="shared" si="23"/>
        <v>100</v>
      </c>
      <c r="M26" s="33">
        <f t="shared" si="31"/>
        <v>10</v>
      </c>
      <c r="N26" s="33">
        <v>10</v>
      </c>
      <c r="O26" s="33">
        <f t="shared" si="24"/>
        <v>100</v>
      </c>
      <c r="P26" s="33">
        <f t="shared" si="32"/>
        <v>10</v>
      </c>
      <c r="Q26" s="33">
        <v>10</v>
      </c>
      <c r="R26" s="33">
        <f t="shared" si="25"/>
        <v>100</v>
      </c>
      <c r="S26" s="33">
        <f t="shared" si="33"/>
        <v>10</v>
      </c>
      <c r="T26" s="33">
        <v>10</v>
      </c>
      <c r="U26" s="33">
        <f t="shared" si="26"/>
        <v>100</v>
      </c>
      <c r="V26" s="33">
        <f t="shared" si="27"/>
        <v>10</v>
      </c>
      <c r="W26" s="33">
        <f t="shared" si="27"/>
        <v>10</v>
      </c>
      <c r="X26" s="33">
        <f t="shared" si="28"/>
        <v>100</v>
      </c>
    </row>
    <row r="27" spans="1:24" ht="33.950000000000003" customHeight="1">
      <c r="A27" s="1">
        <v>18</v>
      </c>
      <c r="B27" s="3" t="s">
        <v>16</v>
      </c>
      <c r="C27" s="2" t="s">
        <v>22</v>
      </c>
      <c r="D27" s="6">
        <v>5</v>
      </c>
      <c r="E27" s="7">
        <v>3</v>
      </c>
      <c r="F27" s="33">
        <f t="shared" si="21"/>
        <v>60</v>
      </c>
      <c r="G27" s="33">
        <f t="shared" si="29"/>
        <v>5</v>
      </c>
      <c r="H27" s="33">
        <v>5</v>
      </c>
      <c r="I27" s="33">
        <f t="shared" si="22"/>
        <v>100</v>
      </c>
      <c r="J27" s="33">
        <f t="shared" si="30"/>
        <v>5</v>
      </c>
      <c r="K27" s="33">
        <v>3</v>
      </c>
      <c r="L27" s="33">
        <f t="shared" si="23"/>
        <v>60</v>
      </c>
      <c r="M27" s="33">
        <f t="shared" si="31"/>
        <v>5</v>
      </c>
      <c r="N27" s="33">
        <v>3</v>
      </c>
      <c r="O27" s="33">
        <f t="shared" si="24"/>
        <v>60</v>
      </c>
      <c r="P27" s="33">
        <f t="shared" si="32"/>
        <v>5</v>
      </c>
      <c r="Q27" s="33">
        <v>4</v>
      </c>
      <c r="R27" s="33">
        <f t="shared" si="25"/>
        <v>80</v>
      </c>
      <c r="S27" s="33">
        <f t="shared" si="33"/>
        <v>5</v>
      </c>
      <c r="T27" s="33">
        <v>5</v>
      </c>
      <c r="U27" s="33">
        <f t="shared" si="26"/>
        <v>100</v>
      </c>
      <c r="V27" s="33">
        <f t="shared" si="27"/>
        <v>5</v>
      </c>
      <c r="W27" s="33">
        <f t="shared" si="27"/>
        <v>3.8333333333333335</v>
      </c>
      <c r="X27" s="33">
        <f t="shared" si="28"/>
        <v>76.666666666666671</v>
      </c>
    </row>
    <row r="28" spans="1:24" ht="33.950000000000003" customHeight="1">
      <c r="A28" s="1">
        <v>19</v>
      </c>
      <c r="B28" s="3" t="s">
        <v>16</v>
      </c>
      <c r="C28" s="2" t="s">
        <v>23</v>
      </c>
      <c r="D28" s="6">
        <v>32</v>
      </c>
      <c r="E28" s="6">
        <v>31</v>
      </c>
      <c r="F28" s="33">
        <f t="shared" si="21"/>
        <v>96.875</v>
      </c>
      <c r="G28" s="33">
        <f t="shared" si="29"/>
        <v>32</v>
      </c>
      <c r="H28" s="33">
        <v>32</v>
      </c>
      <c r="I28" s="33">
        <f t="shared" si="22"/>
        <v>100</v>
      </c>
      <c r="J28" s="33">
        <f t="shared" si="30"/>
        <v>32</v>
      </c>
      <c r="K28" s="33">
        <v>27</v>
      </c>
      <c r="L28" s="33">
        <f t="shared" si="23"/>
        <v>84.375</v>
      </c>
      <c r="M28" s="33">
        <f t="shared" si="31"/>
        <v>32</v>
      </c>
      <c r="N28" s="33">
        <v>27</v>
      </c>
      <c r="O28" s="33">
        <f t="shared" si="24"/>
        <v>84.375</v>
      </c>
      <c r="P28" s="33">
        <f t="shared" si="32"/>
        <v>32</v>
      </c>
      <c r="Q28" s="33">
        <v>28</v>
      </c>
      <c r="R28" s="33">
        <f t="shared" si="25"/>
        <v>87.5</v>
      </c>
      <c r="S28" s="33">
        <f t="shared" si="33"/>
        <v>32</v>
      </c>
      <c r="T28" s="33">
        <v>31</v>
      </c>
      <c r="U28" s="33">
        <f t="shared" si="26"/>
        <v>96.875</v>
      </c>
      <c r="V28" s="33">
        <f t="shared" si="27"/>
        <v>32</v>
      </c>
      <c r="W28" s="33">
        <f t="shared" si="27"/>
        <v>29.333333333333332</v>
      </c>
      <c r="X28" s="33">
        <f t="shared" si="28"/>
        <v>91.666666666666657</v>
      </c>
    </row>
    <row r="29" spans="1:24" ht="33.950000000000003" customHeight="1">
      <c r="A29" s="1">
        <v>20</v>
      </c>
      <c r="B29" s="3" t="s">
        <v>16</v>
      </c>
      <c r="C29" s="2" t="s">
        <v>24</v>
      </c>
      <c r="D29" s="6">
        <v>27</v>
      </c>
      <c r="E29" s="6">
        <v>24</v>
      </c>
      <c r="F29" s="33">
        <f t="shared" si="21"/>
        <v>88.888888888888886</v>
      </c>
      <c r="G29" s="33">
        <f t="shared" si="29"/>
        <v>27</v>
      </c>
      <c r="H29" s="33">
        <v>24</v>
      </c>
      <c r="I29" s="33">
        <f t="shared" si="22"/>
        <v>88.888888888888886</v>
      </c>
      <c r="J29" s="33">
        <f t="shared" si="30"/>
        <v>27</v>
      </c>
      <c r="K29" s="33">
        <v>17</v>
      </c>
      <c r="L29" s="33">
        <f t="shared" si="23"/>
        <v>62.962962962962962</v>
      </c>
      <c r="M29" s="33">
        <f t="shared" si="31"/>
        <v>27</v>
      </c>
      <c r="N29" s="33">
        <v>15</v>
      </c>
      <c r="O29" s="33">
        <f t="shared" si="24"/>
        <v>55.555555555555557</v>
      </c>
      <c r="P29" s="33">
        <f t="shared" si="32"/>
        <v>27</v>
      </c>
      <c r="Q29" s="33">
        <v>16</v>
      </c>
      <c r="R29" s="33">
        <f t="shared" si="25"/>
        <v>59.259259259259252</v>
      </c>
      <c r="S29" s="33">
        <f t="shared" si="33"/>
        <v>27</v>
      </c>
      <c r="T29" s="33">
        <v>21</v>
      </c>
      <c r="U29" s="33">
        <f t="shared" si="26"/>
        <v>77.777777777777786</v>
      </c>
      <c r="V29" s="33">
        <f t="shared" si="27"/>
        <v>27</v>
      </c>
      <c r="W29" s="33">
        <f t="shared" si="27"/>
        <v>19.5</v>
      </c>
      <c r="X29" s="33">
        <f t="shared" si="28"/>
        <v>72.222222222222214</v>
      </c>
    </row>
    <row r="30" spans="1:24" ht="33.950000000000003" customHeight="1">
      <c r="A30" s="1">
        <v>21</v>
      </c>
      <c r="B30" s="3" t="s">
        <v>16</v>
      </c>
      <c r="C30" s="2" t="s">
        <v>25</v>
      </c>
      <c r="D30" s="6">
        <v>36</v>
      </c>
      <c r="E30" s="6">
        <v>34</v>
      </c>
      <c r="F30" s="33">
        <f t="shared" si="21"/>
        <v>94.444444444444443</v>
      </c>
      <c r="G30" s="33">
        <f t="shared" si="29"/>
        <v>36</v>
      </c>
      <c r="H30" s="33">
        <v>36</v>
      </c>
      <c r="I30" s="33">
        <f t="shared" si="22"/>
        <v>100</v>
      </c>
      <c r="J30" s="33">
        <f t="shared" si="30"/>
        <v>36</v>
      </c>
      <c r="K30" s="33">
        <v>33</v>
      </c>
      <c r="L30" s="33">
        <f t="shared" si="23"/>
        <v>91.666666666666657</v>
      </c>
      <c r="M30" s="33">
        <f t="shared" si="31"/>
        <v>36</v>
      </c>
      <c r="N30" s="33">
        <v>31</v>
      </c>
      <c r="O30" s="33">
        <f t="shared" si="24"/>
        <v>86.111111111111114</v>
      </c>
      <c r="P30" s="33">
        <f t="shared" si="32"/>
        <v>36</v>
      </c>
      <c r="Q30" s="33">
        <v>29</v>
      </c>
      <c r="R30" s="33">
        <f t="shared" si="25"/>
        <v>80.555555555555557</v>
      </c>
      <c r="S30" s="33">
        <f t="shared" si="33"/>
        <v>36</v>
      </c>
      <c r="T30" s="33">
        <v>30</v>
      </c>
      <c r="U30" s="33">
        <f t="shared" si="26"/>
        <v>83.333333333333343</v>
      </c>
      <c r="V30" s="33">
        <f t="shared" si="27"/>
        <v>36</v>
      </c>
      <c r="W30" s="33">
        <f t="shared" si="27"/>
        <v>32.166666666666664</v>
      </c>
      <c r="X30" s="33">
        <f t="shared" si="28"/>
        <v>89.351851851851848</v>
      </c>
    </row>
    <row r="31" spans="1:24" ht="33.950000000000003" customHeight="1">
      <c r="A31" s="1"/>
      <c r="B31" s="3"/>
      <c r="C31" s="17" t="s">
        <v>137</v>
      </c>
      <c r="D31" s="36">
        <f>SUM(D22:D30)</f>
        <v>223</v>
      </c>
      <c r="E31" s="36">
        <f>SUM(E22:E30)</f>
        <v>193</v>
      </c>
      <c r="F31" s="36">
        <f t="shared" si="21"/>
        <v>86.54708520179372</v>
      </c>
      <c r="G31" s="36">
        <f>SUM(G22:G30)</f>
        <v>223</v>
      </c>
      <c r="H31" s="36">
        <f>SUM(H22:H30)</f>
        <v>201</v>
      </c>
      <c r="I31" s="36">
        <f t="shared" si="22"/>
        <v>90.134529147982065</v>
      </c>
      <c r="J31" s="36">
        <f>SUM(J22:J30)</f>
        <v>223</v>
      </c>
      <c r="K31" s="36">
        <f>SUM(K22:K30)</f>
        <v>166</v>
      </c>
      <c r="L31" s="36">
        <f t="shared" si="23"/>
        <v>74.439461883408072</v>
      </c>
      <c r="M31" s="36">
        <f>SUM(M22:M30)</f>
        <v>223</v>
      </c>
      <c r="N31" s="36">
        <f>SUM(N22:N30)</f>
        <v>159</v>
      </c>
      <c r="O31" s="36">
        <f t="shared" si="24"/>
        <v>71.300448430493262</v>
      </c>
      <c r="P31" s="36">
        <f>SUM(P22:P30)</f>
        <v>223</v>
      </c>
      <c r="Q31" s="36">
        <f>SUM(Q22:Q30)</f>
        <v>168</v>
      </c>
      <c r="R31" s="36">
        <f t="shared" si="25"/>
        <v>75.336322869955154</v>
      </c>
      <c r="S31" s="36">
        <f>SUM(S22:S30)</f>
        <v>223</v>
      </c>
      <c r="T31" s="36">
        <f>SUM(T22:T30)</f>
        <v>179</v>
      </c>
      <c r="U31" s="36">
        <f t="shared" si="26"/>
        <v>80.269058295964129</v>
      </c>
      <c r="V31" s="36">
        <f>SUM(V22:V30)</f>
        <v>223</v>
      </c>
      <c r="W31" s="36">
        <f>SUM(W22:W30)</f>
        <v>177.66666666666666</v>
      </c>
      <c r="X31" s="36">
        <f t="shared" si="28"/>
        <v>79.671150971599403</v>
      </c>
    </row>
    <row r="32" spans="1:24" ht="33.950000000000003" customHeight="1">
      <c r="A32" s="63" t="s">
        <v>26</v>
      </c>
      <c r="B32" s="64"/>
      <c r="C32" s="65"/>
      <c r="D32" s="12"/>
      <c r="E32" s="12"/>
      <c r="F32" s="12"/>
      <c r="G32" s="12"/>
      <c r="H32" s="12"/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ht="33.950000000000003" customHeight="1">
      <c r="A33" s="1">
        <v>22</v>
      </c>
      <c r="B33" s="3" t="s">
        <v>26</v>
      </c>
      <c r="C33" s="4" t="s">
        <v>27</v>
      </c>
      <c r="D33" s="6">
        <v>89</v>
      </c>
      <c r="E33" s="6">
        <v>68</v>
      </c>
      <c r="F33" s="6">
        <f>E33/D33*100</f>
        <v>76.404494382022463</v>
      </c>
      <c r="G33" s="6">
        <v>89</v>
      </c>
      <c r="H33" s="6">
        <v>80</v>
      </c>
      <c r="I33" s="6">
        <f>H33/G33*100</f>
        <v>89.887640449438194</v>
      </c>
      <c r="J33" s="6">
        <v>89</v>
      </c>
      <c r="K33" s="6">
        <v>71</v>
      </c>
      <c r="L33" s="6">
        <f>K33/J33*100</f>
        <v>79.775280898876403</v>
      </c>
      <c r="M33" s="6">
        <v>89</v>
      </c>
      <c r="N33" s="6">
        <v>62</v>
      </c>
      <c r="O33" s="6">
        <f>N33/M33*100</f>
        <v>69.662921348314612</v>
      </c>
      <c r="P33" s="6">
        <v>89</v>
      </c>
      <c r="Q33" s="6">
        <v>68</v>
      </c>
      <c r="R33" s="6">
        <f>Q33/P33*100</f>
        <v>76.404494382022463</v>
      </c>
      <c r="S33" s="6">
        <v>89</v>
      </c>
      <c r="T33" s="6">
        <v>45</v>
      </c>
      <c r="U33" s="6">
        <f>T33/S33*100</f>
        <v>50.561797752808992</v>
      </c>
      <c r="V33" s="6">
        <v>89</v>
      </c>
      <c r="W33" s="6">
        <v>66</v>
      </c>
      <c r="X33" s="6">
        <f>W33/V33*100</f>
        <v>74.157303370786522</v>
      </c>
    </row>
    <row r="34" spans="1:24" ht="33.950000000000003" customHeight="1">
      <c r="A34" s="1">
        <v>23</v>
      </c>
      <c r="B34" s="3" t="s">
        <v>26</v>
      </c>
      <c r="C34" s="4" t="s">
        <v>28</v>
      </c>
      <c r="D34" s="6">
        <v>43</v>
      </c>
      <c r="E34" s="6">
        <v>38</v>
      </c>
      <c r="F34" s="6">
        <f>E34/D34*100</f>
        <v>88.372093023255815</v>
      </c>
      <c r="G34" s="6">
        <v>43</v>
      </c>
      <c r="H34" s="6">
        <v>43</v>
      </c>
      <c r="I34" s="6">
        <f>H34/G34*100</f>
        <v>100</v>
      </c>
      <c r="J34" s="6">
        <v>43</v>
      </c>
      <c r="K34" s="6">
        <v>39</v>
      </c>
      <c r="L34" s="6">
        <f>K34/J34*100</f>
        <v>90.697674418604649</v>
      </c>
      <c r="M34" s="6">
        <v>43</v>
      </c>
      <c r="N34" s="6">
        <v>31</v>
      </c>
      <c r="O34" s="6">
        <f>N34/M34*100</f>
        <v>72.093023255813947</v>
      </c>
      <c r="P34" s="6">
        <v>43</v>
      </c>
      <c r="Q34" s="6">
        <v>38</v>
      </c>
      <c r="R34" s="6">
        <f>Q34/P34*100</f>
        <v>88.372093023255815</v>
      </c>
      <c r="S34" s="6">
        <v>43</v>
      </c>
      <c r="T34" s="6">
        <v>40</v>
      </c>
      <c r="U34" s="6">
        <f>T34/S34*100</f>
        <v>93.023255813953483</v>
      </c>
      <c r="V34" s="6">
        <v>43</v>
      </c>
      <c r="W34" s="6">
        <v>27</v>
      </c>
      <c r="X34" s="6">
        <f>W34/V34*100</f>
        <v>62.790697674418603</v>
      </c>
    </row>
    <row r="35" spans="1:24" ht="33.950000000000003" customHeight="1">
      <c r="A35" s="1">
        <v>24</v>
      </c>
      <c r="B35" s="3" t="s">
        <v>26</v>
      </c>
      <c r="C35" s="4" t="s">
        <v>29</v>
      </c>
      <c r="D35" s="6">
        <v>30</v>
      </c>
      <c r="E35" s="6">
        <v>29</v>
      </c>
      <c r="F35" s="6">
        <f t="shared" ref="F35:F41" si="34">E35/D35*100</f>
        <v>96.666666666666671</v>
      </c>
      <c r="G35" s="6">
        <v>30</v>
      </c>
      <c r="H35" s="6">
        <v>29</v>
      </c>
      <c r="I35" s="6">
        <f t="shared" ref="I35:I42" si="35">H35/G35*100</f>
        <v>96.666666666666671</v>
      </c>
      <c r="J35" s="6">
        <v>30</v>
      </c>
      <c r="K35" s="6">
        <v>29</v>
      </c>
      <c r="L35" s="6">
        <f t="shared" ref="L35:L41" si="36">K35/J35*100</f>
        <v>96.666666666666671</v>
      </c>
      <c r="M35" s="6">
        <v>30</v>
      </c>
      <c r="N35" s="6">
        <v>24</v>
      </c>
      <c r="O35" s="6">
        <f t="shared" ref="O35:O42" si="37">N35/M35*100</f>
        <v>80</v>
      </c>
      <c r="P35" s="6">
        <v>30</v>
      </c>
      <c r="Q35" s="6">
        <v>27</v>
      </c>
      <c r="R35" s="6">
        <f t="shared" ref="R35:R41" si="38">Q35/P35*100</f>
        <v>90</v>
      </c>
      <c r="S35" s="6">
        <v>30</v>
      </c>
      <c r="T35" s="6">
        <v>29</v>
      </c>
      <c r="U35" s="6">
        <f t="shared" ref="U35:U41" si="39">T35/S35*100</f>
        <v>96.666666666666671</v>
      </c>
      <c r="V35" s="6">
        <v>30</v>
      </c>
      <c r="W35" s="6">
        <v>22</v>
      </c>
      <c r="X35" s="6">
        <f t="shared" ref="X35:X42" si="40">W35/V35*100</f>
        <v>73.333333333333329</v>
      </c>
    </row>
    <row r="36" spans="1:24" ht="33.950000000000003" customHeight="1">
      <c r="A36" s="1">
        <v>25</v>
      </c>
      <c r="B36" s="3" t="s">
        <v>26</v>
      </c>
      <c r="C36" s="4" t="s">
        <v>30</v>
      </c>
      <c r="D36" s="6">
        <v>143</v>
      </c>
      <c r="E36" s="6">
        <v>118</v>
      </c>
      <c r="F36" s="6">
        <f t="shared" si="34"/>
        <v>82.51748251748252</v>
      </c>
      <c r="G36" s="6">
        <v>143</v>
      </c>
      <c r="H36" s="6">
        <v>141</v>
      </c>
      <c r="I36" s="6">
        <f t="shared" si="35"/>
        <v>98.6013986013986</v>
      </c>
      <c r="J36" s="6">
        <v>143</v>
      </c>
      <c r="K36" s="6">
        <v>126</v>
      </c>
      <c r="L36" s="6">
        <f t="shared" si="36"/>
        <v>88.111888111888121</v>
      </c>
      <c r="M36" s="6">
        <v>143</v>
      </c>
      <c r="N36" s="6">
        <v>97</v>
      </c>
      <c r="O36" s="6">
        <f t="shared" si="37"/>
        <v>67.832167832167841</v>
      </c>
      <c r="P36" s="6">
        <v>143</v>
      </c>
      <c r="Q36" s="6">
        <v>109</v>
      </c>
      <c r="R36" s="6">
        <f t="shared" si="38"/>
        <v>76.223776223776213</v>
      </c>
      <c r="S36" s="6">
        <v>143</v>
      </c>
      <c r="T36" s="6">
        <v>130</v>
      </c>
      <c r="U36" s="6">
        <f t="shared" si="39"/>
        <v>90.909090909090907</v>
      </c>
      <c r="V36" s="6">
        <v>143</v>
      </c>
      <c r="W36" s="6">
        <v>79</v>
      </c>
      <c r="X36" s="6">
        <f t="shared" si="40"/>
        <v>55.24475524475524</v>
      </c>
    </row>
    <row r="37" spans="1:24" ht="33.950000000000003" customHeight="1">
      <c r="A37" s="1">
        <v>26</v>
      </c>
      <c r="B37" s="3" t="s">
        <v>26</v>
      </c>
      <c r="C37" s="4" t="s">
        <v>31</v>
      </c>
      <c r="D37" s="6">
        <v>71</v>
      </c>
      <c r="E37" s="6">
        <v>59</v>
      </c>
      <c r="F37" s="6">
        <f t="shared" si="34"/>
        <v>83.098591549295776</v>
      </c>
      <c r="G37" s="6">
        <v>71</v>
      </c>
      <c r="H37" s="6">
        <v>66</v>
      </c>
      <c r="I37" s="6">
        <f t="shared" si="35"/>
        <v>92.957746478873233</v>
      </c>
      <c r="J37" s="6">
        <v>71</v>
      </c>
      <c r="K37" s="6">
        <v>45</v>
      </c>
      <c r="L37" s="6">
        <f t="shared" si="36"/>
        <v>63.380281690140848</v>
      </c>
      <c r="M37" s="6">
        <v>71</v>
      </c>
      <c r="N37" s="6">
        <v>31</v>
      </c>
      <c r="O37" s="6">
        <f t="shared" si="37"/>
        <v>43.661971830985912</v>
      </c>
      <c r="P37" s="6">
        <v>71</v>
      </c>
      <c r="Q37" s="6">
        <v>54</v>
      </c>
      <c r="R37" s="6">
        <f t="shared" si="38"/>
        <v>76.056338028169009</v>
      </c>
      <c r="S37" s="6">
        <v>71</v>
      </c>
      <c r="T37" s="6">
        <v>65</v>
      </c>
      <c r="U37" s="6">
        <f t="shared" si="39"/>
        <v>91.549295774647888</v>
      </c>
      <c r="V37" s="6">
        <v>71</v>
      </c>
      <c r="W37" s="6">
        <v>31</v>
      </c>
      <c r="X37" s="6">
        <f t="shared" si="40"/>
        <v>43.661971830985912</v>
      </c>
    </row>
    <row r="38" spans="1:24" ht="33.950000000000003" customHeight="1">
      <c r="A38" s="1">
        <v>27</v>
      </c>
      <c r="B38" s="3" t="s">
        <v>26</v>
      </c>
      <c r="C38" s="4" t="s">
        <v>32</v>
      </c>
      <c r="D38" s="6">
        <v>117</v>
      </c>
      <c r="E38" s="6">
        <v>105</v>
      </c>
      <c r="F38" s="6">
        <v>90</v>
      </c>
      <c r="G38" s="6">
        <v>117</v>
      </c>
      <c r="H38" s="6">
        <v>109</v>
      </c>
      <c r="I38" s="6">
        <v>93</v>
      </c>
      <c r="J38" s="6">
        <v>117</v>
      </c>
      <c r="K38" s="6">
        <v>92</v>
      </c>
      <c r="L38" s="6">
        <v>79</v>
      </c>
      <c r="M38" s="6">
        <v>117</v>
      </c>
      <c r="N38" s="6">
        <v>72</v>
      </c>
      <c r="O38" s="6">
        <v>62</v>
      </c>
      <c r="P38" s="6">
        <v>117</v>
      </c>
      <c r="Q38" s="6">
        <v>104</v>
      </c>
      <c r="R38" s="6">
        <v>89</v>
      </c>
      <c r="S38" s="6">
        <v>117</v>
      </c>
      <c r="T38" s="6">
        <v>100</v>
      </c>
      <c r="U38" s="6">
        <v>86</v>
      </c>
      <c r="V38" s="6">
        <v>117</v>
      </c>
      <c r="W38" s="6">
        <v>62</v>
      </c>
      <c r="X38" s="6">
        <f t="shared" si="40"/>
        <v>52.991452991452995</v>
      </c>
    </row>
    <row r="39" spans="1:24" ht="33.950000000000003" customHeight="1">
      <c r="A39" s="1">
        <v>28</v>
      </c>
      <c r="B39" s="3" t="s">
        <v>26</v>
      </c>
      <c r="C39" s="4" t="s">
        <v>33</v>
      </c>
      <c r="D39" s="6">
        <v>48</v>
      </c>
      <c r="E39" s="6">
        <v>45</v>
      </c>
      <c r="F39" s="6">
        <v>94</v>
      </c>
      <c r="G39" s="6">
        <v>48</v>
      </c>
      <c r="H39" s="6">
        <v>46</v>
      </c>
      <c r="I39" s="6">
        <v>96</v>
      </c>
      <c r="J39" s="6">
        <v>48</v>
      </c>
      <c r="K39" s="6">
        <v>46</v>
      </c>
      <c r="L39" s="6">
        <v>96</v>
      </c>
      <c r="M39" s="6">
        <v>48</v>
      </c>
      <c r="N39" s="6">
        <v>43</v>
      </c>
      <c r="O39" s="6">
        <v>90</v>
      </c>
      <c r="P39" s="6">
        <v>48</v>
      </c>
      <c r="Q39" s="6">
        <v>42</v>
      </c>
      <c r="R39" s="6">
        <v>88</v>
      </c>
      <c r="S39" s="6">
        <v>48</v>
      </c>
      <c r="T39" s="6">
        <v>40</v>
      </c>
      <c r="U39" s="6">
        <v>83</v>
      </c>
      <c r="V39" s="6">
        <v>48</v>
      </c>
      <c r="W39" s="6">
        <v>40</v>
      </c>
      <c r="X39" s="6">
        <v>83</v>
      </c>
    </row>
    <row r="40" spans="1:24" ht="33.950000000000003" customHeight="1">
      <c r="A40" s="1">
        <v>29</v>
      </c>
      <c r="B40" s="3" t="s">
        <v>26</v>
      </c>
      <c r="C40" s="4" t="s">
        <v>34</v>
      </c>
      <c r="D40" s="6">
        <v>33</v>
      </c>
      <c r="E40" s="6">
        <v>27</v>
      </c>
      <c r="F40" s="6">
        <f t="shared" si="34"/>
        <v>81.818181818181827</v>
      </c>
      <c r="G40" s="6">
        <v>33</v>
      </c>
      <c r="H40" s="6">
        <v>33</v>
      </c>
      <c r="I40" s="6">
        <f t="shared" si="35"/>
        <v>100</v>
      </c>
      <c r="J40" s="6">
        <v>33</v>
      </c>
      <c r="K40" s="6">
        <v>21</v>
      </c>
      <c r="L40" s="6">
        <f t="shared" si="36"/>
        <v>63.636363636363633</v>
      </c>
      <c r="M40" s="6">
        <v>33</v>
      </c>
      <c r="N40" s="6">
        <v>24</v>
      </c>
      <c r="O40" s="6">
        <f t="shared" si="37"/>
        <v>72.727272727272734</v>
      </c>
      <c r="P40" s="6">
        <v>33</v>
      </c>
      <c r="Q40" s="6">
        <v>22</v>
      </c>
      <c r="R40" s="6">
        <f t="shared" si="38"/>
        <v>66.666666666666657</v>
      </c>
      <c r="S40" s="6">
        <v>33</v>
      </c>
      <c r="T40" s="6">
        <v>31</v>
      </c>
      <c r="U40" s="6">
        <f t="shared" si="39"/>
        <v>93.939393939393938</v>
      </c>
      <c r="V40" s="6">
        <v>33</v>
      </c>
      <c r="W40" s="6">
        <v>18</v>
      </c>
      <c r="X40" s="6">
        <f t="shared" si="40"/>
        <v>54.54545454545454</v>
      </c>
    </row>
    <row r="41" spans="1:24" ht="33.950000000000003" customHeight="1">
      <c r="A41" s="1">
        <v>30</v>
      </c>
      <c r="B41" s="3" t="s">
        <v>26</v>
      </c>
      <c r="C41" s="4" t="s">
        <v>35</v>
      </c>
      <c r="D41" s="6">
        <v>23</v>
      </c>
      <c r="E41" s="6">
        <v>19</v>
      </c>
      <c r="F41" s="6">
        <f t="shared" si="34"/>
        <v>82.608695652173907</v>
      </c>
      <c r="G41" s="6">
        <v>23</v>
      </c>
      <c r="H41" s="6">
        <v>22</v>
      </c>
      <c r="I41" s="6">
        <f t="shared" si="35"/>
        <v>95.652173913043484</v>
      </c>
      <c r="J41" s="6">
        <v>23</v>
      </c>
      <c r="K41" s="6">
        <v>21</v>
      </c>
      <c r="L41" s="6">
        <f t="shared" si="36"/>
        <v>91.304347826086953</v>
      </c>
      <c r="M41" s="6">
        <v>23</v>
      </c>
      <c r="N41" s="6">
        <v>21</v>
      </c>
      <c r="O41" s="6">
        <f t="shared" si="37"/>
        <v>91.304347826086953</v>
      </c>
      <c r="P41" s="6">
        <v>23</v>
      </c>
      <c r="Q41" s="6">
        <v>21</v>
      </c>
      <c r="R41" s="6">
        <f t="shared" si="38"/>
        <v>91.304347826086953</v>
      </c>
      <c r="S41" s="6">
        <v>23</v>
      </c>
      <c r="T41" s="6">
        <v>22</v>
      </c>
      <c r="U41" s="6">
        <f t="shared" si="39"/>
        <v>95.652173913043484</v>
      </c>
      <c r="V41" s="6">
        <v>23</v>
      </c>
      <c r="W41" s="6">
        <v>17</v>
      </c>
      <c r="X41" s="6">
        <f t="shared" si="40"/>
        <v>73.91304347826086</v>
      </c>
    </row>
    <row r="42" spans="1:24" ht="33.950000000000003" customHeight="1">
      <c r="A42" s="1">
        <v>31</v>
      </c>
      <c r="B42" s="3" t="s">
        <v>26</v>
      </c>
      <c r="C42" s="4" t="s">
        <v>36</v>
      </c>
      <c r="D42" s="8">
        <v>39</v>
      </c>
      <c r="E42" s="8">
        <v>35</v>
      </c>
      <c r="F42" s="22">
        <f>E42/D42*100</f>
        <v>89.743589743589752</v>
      </c>
      <c r="G42" s="8">
        <v>39</v>
      </c>
      <c r="H42" s="8">
        <v>36</v>
      </c>
      <c r="I42" s="23">
        <f t="shared" si="35"/>
        <v>92.307692307692307</v>
      </c>
      <c r="J42" s="8">
        <v>39</v>
      </c>
      <c r="K42" s="8">
        <v>35</v>
      </c>
      <c r="L42" s="22">
        <f>K42/J42*100</f>
        <v>89.743589743589752</v>
      </c>
      <c r="M42" s="8">
        <v>39</v>
      </c>
      <c r="N42" s="8">
        <v>29</v>
      </c>
      <c r="O42" s="23">
        <f t="shared" si="37"/>
        <v>74.358974358974365</v>
      </c>
      <c r="P42" s="8">
        <v>39</v>
      </c>
      <c r="Q42" s="8">
        <v>33</v>
      </c>
      <c r="R42" s="22">
        <f>Q42/P42*100</f>
        <v>84.615384615384613</v>
      </c>
      <c r="S42" s="8">
        <v>39</v>
      </c>
      <c r="T42" s="8">
        <v>35</v>
      </c>
      <c r="U42" s="22">
        <f>T42/S42*100</f>
        <v>89.743589743589752</v>
      </c>
      <c r="V42" s="22">
        <v>39</v>
      </c>
      <c r="W42" s="22">
        <v>27</v>
      </c>
      <c r="X42" s="23">
        <f t="shared" si="40"/>
        <v>69.230769230769226</v>
      </c>
    </row>
    <row r="43" spans="1:24" ht="33.950000000000003" customHeight="1">
      <c r="A43" s="1">
        <v>32</v>
      </c>
      <c r="B43" s="3" t="s">
        <v>26</v>
      </c>
      <c r="C43" s="4" t="s">
        <v>37</v>
      </c>
      <c r="D43" s="6">
        <v>97</v>
      </c>
      <c r="E43" s="6">
        <v>81</v>
      </c>
      <c r="F43" s="6">
        <v>84</v>
      </c>
      <c r="G43" s="6">
        <v>97</v>
      </c>
      <c r="H43" s="6">
        <v>90</v>
      </c>
      <c r="I43" s="6">
        <v>93</v>
      </c>
      <c r="J43" s="6">
        <v>97</v>
      </c>
      <c r="K43" s="6">
        <v>72</v>
      </c>
      <c r="L43" s="6">
        <v>74</v>
      </c>
      <c r="M43" s="6">
        <v>97</v>
      </c>
      <c r="N43" s="6">
        <v>72</v>
      </c>
      <c r="O43" s="6">
        <v>74</v>
      </c>
      <c r="P43" s="6">
        <v>97</v>
      </c>
      <c r="Q43" s="6">
        <v>59</v>
      </c>
      <c r="R43" s="6">
        <v>61</v>
      </c>
      <c r="S43" s="6">
        <v>97</v>
      </c>
      <c r="T43" s="6">
        <v>68</v>
      </c>
      <c r="U43" s="6">
        <v>70</v>
      </c>
      <c r="V43" s="6">
        <v>97</v>
      </c>
      <c r="W43" s="6">
        <v>45</v>
      </c>
      <c r="X43" s="6">
        <v>46</v>
      </c>
    </row>
    <row r="44" spans="1:24" ht="33.950000000000003" customHeight="1">
      <c r="A44" s="1"/>
      <c r="B44" s="3"/>
      <c r="C44" s="17" t="s">
        <v>137</v>
      </c>
      <c r="D44" s="6">
        <f>SUM(D33:D43)</f>
        <v>733</v>
      </c>
      <c r="E44" s="6">
        <f t="shared" ref="E44:N44" si="41">SUM(E33:E43)</f>
        <v>624</v>
      </c>
      <c r="F44" s="22">
        <f t="shared" ref="F44" si="42">E44/D44*100</f>
        <v>85.129604365620736</v>
      </c>
      <c r="G44" s="6">
        <f t="shared" si="41"/>
        <v>733</v>
      </c>
      <c r="H44" s="6">
        <f t="shared" si="41"/>
        <v>695</v>
      </c>
      <c r="I44" s="22">
        <f t="shared" ref="I44" si="43">H44/G44*100</f>
        <v>94.815825375170533</v>
      </c>
      <c r="J44" s="6">
        <f t="shared" si="41"/>
        <v>733</v>
      </c>
      <c r="K44" s="6">
        <f t="shared" si="41"/>
        <v>597</v>
      </c>
      <c r="L44" s="22">
        <f t="shared" ref="L44" si="44">K44/J44*100</f>
        <v>81.446111869031384</v>
      </c>
      <c r="M44" s="6">
        <f t="shared" si="41"/>
        <v>733</v>
      </c>
      <c r="N44" s="6">
        <f t="shared" si="41"/>
        <v>506</v>
      </c>
      <c r="O44" s="22">
        <f t="shared" ref="O44" si="45">N44/M44*100</f>
        <v>69.031377899045026</v>
      </c>
      <c r="P44" s="6">
        <f t="shared" ref="P44" si="46">SUM(P33:P43)</f>
        <v>733</v>
      </c>
      <c r="Q44" s="6">
        <f t="shared" ref="Q44" si="47">SUM(Q33:Q43)</f>
        <v>577</v>
      </c>
      <c r="R44" s="22">
        <f t="shared" ref="R44" si="48">Q44/P44*100</f>
        <v>78.717598908594823</v>
      </c>
      <c r="S44" s="6">
        <f t="shared" ref="S44" si="49">SUM(S33:S43)</f>
        <v>733</v>
      </c>
      <c r="T44" s="6">
        <f t="shared" ref="T44" si="50">SUM(T33:T43)</f>
        <v>605</v>
      </c>
      <c r="U44" s="22">
        <f t="shared" ref="U44" si="51">T44/S44*100</f>
        <v>82.537517053206003</v>
      </c>
      <c r="V44" s="6">
        <f t="shared" ref="V44" si="52">SUM(V33:V43)</f>
        <v>733</v>
      </c>
      <c r="W44" s="6">
        <f t="shared" ref="W44" si="53">SUM(W33:W43)</f>
        <v>434</v>
      </c>
      <c r="X44" s="22">
        <f t="shared" ref="X44" si="54">W44/V44*100</f>
        <v>59.208731241473401</v>
      </c>
    </row>
    <row r="45" spans="1:24" ht="33.950000000000003" customHeight="1">
      <c r="A45" s="63" t="s">
        <v>38</v>
      </c>
      <c r="B45" s="64"/>
      <c r="C45" s="64"/>
      <c r="D45" s="12"/>
      <c r="E45" s="12"/>
      <c r="F45" s="12"/>
      <c r="G45" s="12"/>
      <c r="H45" s="12"/>
      <c r="I45" s="12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ht="48.75" customHeight="1">
      <c r="A46" s="1">
        <v>33</v>
      </c>
      <c r="B46" s="3" t="s">
        <v>38</v>
      </c>
      <c r="C46" s="3" t="s">
        <v>39</v>
      </c>
      <c r="D46" s="29">
        <v>168</v>
      </c>
      <c r="E46" s="29">
        <v>132</v>
      </c>
      <c r="F46" s="44">
        <v>0.79</v>
      </c>
      <c r="G46" s="39">
        <v>168</v>
      </c>
      <c r="H46" s="39">
        <v>136</v>
      </c>
      <c r="I46" s="44">
        <v>0.81</v>
      </c>
      <c r="J46" s="41">
        <v>168</v>
      </c>
      <c r="K46" s="41">
        <v>92</v>
      </c>
      <c r="L46" s="45">
        <v>0.55000000000000004</v>
      </c>
      <c r="M46" s="41">
        <v>168</v>
      </c>
      <c r="N46" s="41">
        <v>90</v>
      </c>
      <c r="O46" s="45">
        <v>0.54</v>
      </c>
      <c r="P46" s="41">
        <v>168</v>
      </c>
      <c r="Q46" s="41">
        <v>102</v>
      </c>
      <c r="R46" s="45">
        <v>0.61</v>
      </c>
      <c r="S46" s="41">
        <v>168</v>
      </c>
      <c r="T46" s="41">
        <v>109</v>
      </c>
      <c r="U46" s="45">
        <v>0.65</v>
      </c>
      <c r="V46" s="41">
        <v>168</v>
      </c>
      <c r="W46" s="41">
        <v>90</v>
      </c>
      <c r="X46" s="45">
        <v>0.54</v>
      </c>
    </row>
    <row r="47" spans="1:24" ht="48.75" customHeight="1">
      <c r="A47" s="1">
        <v>34</v>
      </c>
      <c r="B47" s="3" t="s">
        <v>38</v>
      </c>
      <c r="C47" s="3" t="s">
        <v>40</v>
      </c>
      <c r="D47" s="40">
        <v>24</v>
      </c>
      <c r="E47" s="40">
        <v>20</v>
      </c>
      <c r="F47" s="46">
        <v>0.83299999999999996</v>
      </c>
      <c r="G47" s="41">
        <v>24</v>
      </c>
      <c r="H47" s="41">
        <v>22</v>
      </c>
      <c r="I47" s="46">
        <v>0.91600000000000004</v>
      </c>
      <c r="J47" s="41">
        <v>24</v>
      </c>
      <c r="K47" s="41">
        <v>13</v>
      </c>
      <c r="L47" s="46">
        <v>0.54100000000000004</v>
      </c>
      <c r="M47" s="41">
        <v>24</v>
      </c>
      <c r="N47" s="41">
        <v>23</v>
      </c>
      <c r="O47" s="46">
        <v>0.95799999999999996</v>
      </c>
      <c r="P47" s="41">
        <v>24</v>
      </c>
      <c r="Q47" s="41">
        <v>14</v>
      </c>
      <c r="R47" s="46">
        <v>0.58299999999999996</v>
      </c>
      <c r="S47" s="41">
        <v>24</v>
      </c>
      <c r="T47" s="41">
        <v>23</v>
      </c>
      <c r="U47" s="47">
        <v>0.95799999999999996</v>
      </c>
      <c r="V47" s="41">
        <v>24</v>
      </c>
      <c r="W47" s="41">
        <v>13</v>
      </c>
      <c r="X47" s="46">
        <v>0.54100000000000004</v>
      </c>
    </row>
    <row r="48" spans="1:24" ht="48.75" customHeight="1">
      <c r="A48" s="1">
        <v>35</v>
      </c>
      <c r="B48" s="3" t="s">
        <v>38</v>
      </c>
      <c r="C48" s="2" t="s">
        <v>41</v>
      </c>
      <c r="D48" s="29">
        <v>153</v>
      </c>
      <c r="E48" s="29">
        <v>140</v>
      </c>
      <c r="F48" s="44">
        <v>0.92</v>
      </c>
      <c r="G48" s="39">
        <v>153</v>
      </c>
      <c r="H48" s="39">
        <v>149</v>
      </c>
      <c r="I48" s="44">
        <v>0.97</v>
      </c>
      <c r="J48" s="41">
        <v>153</v>
      </c>
      <c r="K48" s="41">
        <v>133</v>
      </c>
      <c r="L48" s="45">
        <v>0.87</v>
      </c>
      <c r="M48" s="41">
        <v>153</v>
      </c>
      <c r="N48" s="41">
        <v>122</v>
      </c>
      <c r="O48" s="45">
        <v>0.8</v>
      </c>
      <c r="P48" s="41">
        <v>153</v>
      </c>
      <c r="Q48" s="41">
        <v>98</v>
      </c>
      <c r="R48" s="45">
        <v>0.64</v>
      </c>
      <c r="S48" s="41">
        <v>153</v>
      </c>
      <c r="T48" s="41">
        <v>138</v>
      </c>
      <c r="U48" s="45">
        <v>0.9</v>
      </c>
      <c r="V48" s="41">
        <v>153</v>
      </c>
      <c r="W48" s="41">
        <v>86</v>
      </c>
      <c r="X48" s="45">
        <v>0.56000000000000005</v>
      </c>
    </row>
    <row r="49" spans="1:24" ht="48.75" customHeight="1">
      <c r="A49" s="1">
        <v>36</v>
      </c>
      <c r="B49" s="3" t="s">
        <v>38</v>
      </c>
      <c r="C49" s="2" t="s">
        <v>42</v>
      </c>
      <c r="D49" s="29">
        <v>24</v>
      </c>
      <c r="E49" s="29">
        <v>24</v>
      </c>
      <c r="F49" s="44">
        <v>1</v>
      </c>
      <c r="G49" s="39">
        <v>24</v>
      </c>
      <c r="H49" s="39">
        <v>24</v>
      </c>
      <c r="I49" s="44">
        <v>1</v>
      </c>
      <c r="J49" s="41">
        <v>24</v>
      </c>
      <c r="K49" s="41">
        <v>23</v>
      </c>
      <c r="L49" s="45">
        <v>0.95</v>
      </c>
      <c r="M49" s="41">
        <v>24</v>
      </c>
      <c r="N49" s="41">
        <v>22</v>
      </c>
      <c r="O49" s="45">
        <v>0.91</v>
      </c>
      <c r="P49" s="41">
        <v>24</v>
      </c>
      <c r="Q49" s="41">
        <v>23</v>
      </c>
      <c r="R49" s="45">
        <v>0.95</v>
      </c>
      <c r="S49" s="41">
        <v>24</v>
      </c>
      <c r="T49" s="41">
        <v>24</v>
      </c>
      <c r="U49" s="45">
        <v>1</v>
      </c>
      <c r="V49" s="41">
        <v>24</v>
      </c>
      <c r="W49" s="41">
        <v>22</v>
      </c>
      <c r="X49" s="45">
        <v>0.95</v>
      </c>
    </row>
    <row r="50" spans="1:24" ht="48.75" customHeight="1">
      <c r="A50" s="1">
        <v>37</v>
      </c>
      <c r="B50" s="3" t="s">
        <v>38</v>
      </c>
      <c r="C50" s="2" t="s">
        <v>43</v>
      </c>
      <c r="D50" s="29">
        <v>38</v>
      </c>
      <c r="E50" s="37">
        <v>35</v>
      </c>
      <c r="F50" s="44">
        <v>0.92</v>
      </c>
      <c r="G50" s="39">
        <v>38</v>
      </c>
      <c r="H50" s="39">
        <v>36</v>
      </c>
      <c r="I50" s="44">
        <v>0.95</v>
      </c>
      <c r="J50" s="41">
        <v>38</v>
      </c>
      <c r="K50" s="41">
        <v>32</v>
      </c>
      <c r="L50" s="45">
        <v>0.84</v>
      </c>
      <c r="M50" s="41">
        <v>38</v>
      </c>
      <c r="N50" s="41">
        <v>30</v>
      </c>
      <c r="O50" s="45">
        <v>0.79</v>
      </c>
      <c r="P50" s="41">
        <v>38</v>
      </c>
      <c r="Q50" s="41">
        <v>30</v>
      </c>
      <c r="R50" s="45">
        <v>0.79</v>
      </c>
      <c r="S50" s="41">
        <v>38</v>
      </c>
      <c r="T50" s="41">
        <v>29</v>
      </c>
      <c r="U50" s="45">
        <v>0.76</v>
      </c>
      <c r="V50" s="41">
        <v>38</v>
      </c>
      <c r="W50" s="41">
        <v>26</v>
      </c>
      <c r="X50" s="45">
        <v>0.68</v>
      </c>
    </row>
    <row r="51" spans="1:24" ht="48.75" customHeight="1">
      <c r="A51" s="1">
        <v>38</v>
      </c>
      <c r="B51" s="3" t="s">
        <v>38</v>
      </c>
      <c r="C51" s="2" t="s">
        <v>44</v>
      </c>
      <c r="D51" s="29">
        <v>18</v>
      </c>
      <c r="E51" s="37">
        <v>18</v>
      </c>
      <c r="F51" s="44">
        <v>1</v>
      </c>
      <c r="G51" s="39">
        <v>18</v>
      </c>
      <c r="H51" s="39">
        <v>18</v>
      </c>
      <c r="I51" s="44">
        <v>1</v>
      </c>
      <c r="J51" s="41">
        <v>18</v>
      </c>
      <c r="K51" s="41">
        <v>17</v>
      </c>
      <c r="L51" s="45">
        <v>0.94</v>
      </c>
      <c r="M51" s="41">
        <v>18</v>
      </c>
      <c r="N51" s="41">
        <v>13</v>
      </c>
      <c r="O51" s="45">
        <v>0.72</v>
      </c>
      <c r="P51" s="41">
        <v>18</v>
      </c>
      <c r="Q51" s="41">
        <v>15</v>
      </c>
      <c r="R51" s="45">
        <v>0.83</v>
      </c>
      <c r="S51" s="41">
        <v>18</v>
      </c>
      <c r="T51" s="41">
        <v>18</v>
      </c>
      <c r="U51" s="45">
        <v>1</v>
      </c>
      <c r="V51" s="41">
        <v>18</v>
      </c>
      <c r="W51" s="41">
        <v>17</v>
      </c>
      <c r="X51" s="45">
        <v>0.95</v>
      </c>
    </row>
    <row r="52" spans="1:24" ht="48.75" customHeight="1">
      <c r="A52" s="1"/>
      <c r="B52" s="3"/>
      <c r="C52" s="17" t="s">
        <v>137</v>
      </c>
      <c r="D52" s="27">
        <f>SUM(D46:D51)</f>
        <v>425</v>
      </c>
      <c r="E52" s="27">
        <f t="shared" ref="E52:W52" si="55">SUM(E46:E51)</f>
        <v>369</v>
      </c>
      <c r="F52" s="22">
        <f t="shared" ref="F52" si="56">E52/D52*100</f>
        <v>86.82352941176471</v>
      </c>
      <c r="G52" s="27">
        <f t="shared" si="55"/>
        <v>425</v>
      </c>
      <c r="H52" s="27">
        <f t="shared" si="55"/>
        <v>385</v>
      </c>
      <c r="I52" s="22">
        <f t="shared" ref="I52" si="57">H52/G52*100</f>
        <v>90.588235294117652</v>
      </c>
      <c r="J52" s="27">
        <f t="shared" si="55"/>
        <v>425</v>
      </c>
      <c r="K52" s="27">
        <f t="shared" si="55"/>
        <v>310</v>
      </c>
      <c r="L52" s="22">
        <f t="shared" ref="L52" si="58">K52/J52*100</f>
        <v>72.941176470588232</v>
      </c>
      <c r="M52" s="27">
        <f t="shared" si="55"/>
        <v>425</v>
      </c>
      <c r="N52" s="27">
        <f t="shared" si="55"/>
        <v>300</v>
      </c>
      <c r="O52" s="22">
        <f t="shared" ref="O52" si="59">N52/M52*100</f>
        <v>70.588235294117652</v>
      </c>
      <c r="P52" s="27">
        <f t="shared" si="55"/>
        <v>425</v>
      </c>
      <c r="Q52" s="27">
        <f t="shared" si="55"/>
        <v>282</v>
      </c>
      <c r="R52" s="22">
        <f t="shared" ref="R52" si="60">Q52/P52*100</f>
        <v>66.352941176470594</v>
      </c>
      <c r="S52" s="27">
        <f t="shared" si="55"/>
        <v>425</v>
      </c>
      <c r="T52" s="27">
        <f t="shared" si="55"/>
        <v>341</v>
      </c>
      <c r="U52" s="22">
        <f t="shared" ref="U52" si="61">T52/S52*100</f>
        <v>80.235294117647058</v>
      </c>
      <c r="V52" s="27">
        <f t="shared" si="55"/>
        <v>425</v>
      </c>
      <c r="W52" s="27">
        <f t="shared" si="55"/>
        <v>254</v>
      </c>
      <c r="X52" s="22">
        <f t="shared" ref="X52" si="62">W52/V52*100</f>
        <v>59.764705882352942</v>
      </c>
    </row>
    <row r="53" spans="1:24" ht="33.950000000000003" customHeight="1">
      <c r="A53" s="63" t="s">
        <v>45</v>
      </c>
      <c r="B53" s="64"/>
      <c r="C53" s="65"/>
      <c r="D53" s="12"/>
      <c r="E53" s="12"/>
      <c r="F53" s="12"/>
      <c r="G53" s="12"/>
      <c r="H53" s="12"/>
      <c r="I53" s="12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24" ht="27.75" customHeight="1">
      <c r="A54" s="1">
        <v>39</v>
      </c>
      <c r="B54" s="3" t="s">
        <v>45</v>
      </c>
      <c r="C54" s="2" t="s">
        <v>46</v>
      </c>
      <c r="D54" s="6">
        <v>187</v>
      </c>
      <c r="E54" s="6">
        <v>166</v>
      </c>
      <c r="F54" s="8">
        <f>E54/D54*100</f>
        <v>88.770053475935825</v>
      </c>
      <c r="G54" s="8">
        <v>187</v>
      </c>
      <c r="H54" s="8">
        <v>183</v>
      </c>
      <c r="I54" s="8">
        <f>H54/G54*100</f>
        <v>97.860962566844918</v>
      </c>
      <c r="J54" s="21">
        <v>187</v>
      </c>
      <c r="K54" s="21">
        <v>157</v>
      </c>
      <c r="L54" s="8">
        <f>K54/J54*100</f>
        <v>83.957219251336895</v>
      </c>
      <c r="M54" s="21">
        <v>187</v>
      </c>
      <c r="N54" s="21">
        <v>141</v>
      </c>
      <c r="O54" s="8">
        <f>N54/M54*100</f>
        <v>75.401069518716582</v>
      </c>
      <c r="P54" s="21">
        <v>187</v>
      </c>
      <c r="Q54" s="21">
        <v>157</v>
      </c>
      <c r="R54" s="8">
        <f>Q54/P54*100</f>
        <v>83.957219251336895</v>
      </c>
      <c r="S54" s="21">
        <v>187</v>
      </c>
      <c r="T54" s="21">
        <v>176</v>
      </c>
      <c r="U54" s="8">
        <f>T54/S54*100</f>
        <v>94.117647058823522</v>
      </c>
      <c r="V54" s="21">
        <f>D54+G54+J54+M54+P54+S54</f>
        <v>1122</v>
      </c>
      <c r="W54" s="21">
        <f>E54+H54+K54+N54+Q54+T54</f>
        <v>980</v>
      </c>
      <c r="X54" s="21">
        <f t="shared" ref="X54:X70" si="63">AVERAGE(F54,I54,L54,O54,R54,U54)</f>
        <v>87.344028520499094</v>
      </c>
    </row>
    <row r="55" spans="1:24" ht="27.75" customHeight="1">
      <c r="A55" s="1">
        <v>40</v>
      </c>
      <c r="B55" s="3" t="s">
        <v>45</v>
      </c>
      <c r="C55" s="2" t="s">
        <v>47</v>
      </c>
      <c r="D55" s="6">
        <v>62</v>
      </c>
      <c r="E55" s="9">
        <v>58</v>
      </c>
      <c r="F55" s="8">
        <f t="shared" ref="F55:F70" si="64">E55/D55*100</f>
        <v>93.548387096774192</v>
      </c>
      <c r="G55" s="8">
        <v>62</v>
      </c>
      <c r="H55" s="8">
        <v>61</v>
      </c>
      <c r="I55" s="8">
        <f t="shared" ref="I55:I70" si="65">H55/G55*100</f>
        <v>98.387096774193552</v>
      </c>
      <c r="J55" s="21">
        <v>62</v>
      </c>
      <c r="K55" s="21">
        <v>52</v>
      </c>
      <c r="L55" s="8">
        <f t="shared" ref="L55:L70" si="66">K55/J55*100</f>
        <v>83.870967741935488</v>
      </c>
      <c r="M55" s="21">
        <v>62</v>
      </c>
      <c r="N55" s="21">
        <v>35</v>
      </c>
      <c r="O55" s="8">
        <f t="shared" ref="O55:O70" si="67">N55/M55*100</f>
        <v>56.451612903225815</v>
      </c>
      <c r="P55" s="21">
        <v>62</v>
      </c>
      <c r="Q55" s="21">
        <v>52</v>
      </c>
      <c r="R55" s="8">
        <f t="shared" ref="R55:R70" si="68">Q55/P55*100</f>
        <v>83.870967741935488</v>
      </c>
      <c r="S55" s="21">
        <v>62</v>
      </c>
      <c r="T55" s="21">
        <v>54</v>
      </c>
      <c r="U55" s="8">
        <f t="shared" ref="U55:U70" si="69">T55/S55*100</f>
        <v>87.096774193548384</v>
      </c>
      <c r="V55" s="21">
        <f t="shared" ref="V55:W70" si="70">D55+G55+J55+M55+P55+S55</f>
        <v>372</v>
      </c>
      <c r="W55" s="21">
        <f t="shared" si="70"/>
        <v>312</v>
      </c>
      <c r="X55" s="21">
        <f t="shared" si="63"/>
        <v>83.870967741935488</v>
      </c>
    </row>
    <row r="56" spans="1:24" ht="27.75" customHeight="1">
      <c r="A56" s="1">
        <v>41</v>
      </c>
      <c r="B56" s="3" t="s">
        <v>45</v>
      </c>
      <c r="C56" s="3" t="s">
        <v>48</v>
      </c>
      <c r="D56" s="6">
        <v>47</v>
      </c>
      <c r="E56" s="10">
        <v>43</v>
      </c>
      <c r="F56" s="8">
        <f t="shared" si="64"/>
        <v>91.489361702127653</v>
      </c>
      <c r="G56" s="8">
        <v>47</v>
      </c>
      <c r="H56" s="8">
        <v>42</v>
      </c>
      <c r="I56" s="8">
        <f t="shared" si="65"/>
        <v>89.361702127659569</v>
      </c>
      <c r="J56" s="21">
        <v>47</v>
      </c>
      <c r="K56" s="21">
        <v>37</v>
      </c>
      <c r="L56" s="8">
        <f t="shared" si="66"/>
        <v>78.723404255319153</v>
      </c>
      <c r="M56" s="21">
        <v>47</v>
      </c>
      <c r="N56" s="21">
        <v>33</v>
      </c>
      <c r="O56" s="8">
        <f t="shared" si="67"/>
        <v>70.212765957446805</v>
      </c>
      <c r="P56" s="21">
        <v>47</v>
      </c>
      <c r="Q56" s="21">
        <v>35</v>
      </c>
      <c r="R56" s="8">
        <f t="shared" si="68"/>
        <v>74.468085106382972</v>
      </c>
      <c r="S56" s="21">
        <v>47</v>
      </c>
      <c r="T56" s="21">
        <v>41</v>
      </c>
      <c r="U56" s="8">
        <f t="shared" si="69"/>
        <v>87.2340425531915</v>
      </c>
      <c r="V56" s="21">
        <f t="shared" si="70"/>
        <v>282</v>
      </c>
      <c r="W56" s="21">
        <f t="shared" si="70"/>
        <v>231</v>
      </c>
      <c r="X56" s="21">
        <f t="shared" si="63"/>
        <v>81.914893617021292</v>
      </c>
    </row>
    <row r="57" spans="1:24" ht="27.75" customHeight="1">
      <c r="A57" s="1">
        <v>42</v>
      </c>
      <c r="B57" s="3" t="s">
        <v>45</v>
      </c>
      <c r="C57" s="2" t="s">
        <v>49</v>
      </c>
      <c r="D57" s="6">
        <v>142</v>
      </c>
      <c r="E57" s="6">
        <v>121</v>
      </c>
      <c r="F57" s="8">
        <f t="shared" si="64"/>
        <v>85.211267605633793</v>
      </c>
      <c r="G57" s="8">
        <v>142</v>
      </c>
      <c r="H57" s="8">
        <v>136</v>
      </c>
      <c r="I57" s="8">
        <f t="shared" si="65"/>
        <v>95.774647887323937</v>
      </c>
      <c r="J57" s="21">
        <v>142</v>
      </c>
      <c r="K57" s="21">
        <v>110</v>
      </c>
      <c r="L57" s="8">
        <f t="shared" si="66"/>
        <v>77.464788732394368</v>
      </c>
      <c r="M57" s="21">
        <v>142</v>
      </c>
      <c r="N57" s="21">
        <v>112</v>
      </c>
      <c r="O57" s="8">
        <f t="shared" si="67"/>
        <v>78.873239436619713</v>
      </c>
      <c r="P57" s="21">
        <v>142</v>
      </c>
      <c r="Q57" s="21">
        <v>114</v>
      </c>
      <c r="R57" s="8">
        <f t="shared" si="68"/>
        <v>80.281690140845072</v>
      </c>
      <c r="S57" s="21">
        <v>142</v>
      </c>
      <c r="T57" s="21">
        <v>120</v>
      </c>
      <c r="U57" s="8">
        <f t="shared" si="69"/>
        <v>84.507042253521121</v>
      </c>
      <c r="V57" s="21">
        <f t="shared" si="70"/>
        <v>852</v>
      </c>
      <c r="W57" s="21">
        <f t="shared" si="70"/>
        <v>713</v>
      </c>
      <c r="X57" s="21">
        <f t="shared" si="63"/>
        <v>83.685446009389651</v>
      </c>
    </row>
    <row r="58" spans="1:24" ht="27.75" customHeight="1">
      <c r="A58" s="1">
        <v>43</v>
      </c>
      <c r="B58" s="3" t="s">
        <v>45</v>
      </c>
      <c r="C58" s="2" t="s">
        <v>50</v>
      </c>
      <c r="D58" s="6">
        <v>65</v>
      </c>
      <c r="E58" s="6">
        <v>65</v>
      </c>
      <c r="F58" s="8">
        <f t="shared" si="64"/>
        <v>100</v>
      </c>
      <c r="G58" s="8">
        <v>65</v>
      </c>
      <c r="H58" s="8">
        <v>65</v>
      </c>
      <c r="I58" s="8">
        <f t="shared" si="65"/>
        <v>100</v>
      </c>
      <c r="J58" s="21">
        <v>65</v>
      </c>
      <c r="K58" s="21">
        <v>65</v>
      </c>
      <c r="L58" s="8">
        <f t="shared" si="66"/>
        <v>100</v>
      </c>
      <c r="M58" s="21">
        <v>65</v>
      </c>
      <c r="N58" s="21">
        <v>64</v>
      </c>
      <c r="O58" s="8">
        <f t="shared" si="67"/>
        <v>98.461538461538467</v>
      </c>
      <c r="P58" s="21">
        <v>65</v>
      </c>
      <c r="Q58" s="21">
        <v>62</v>
      </c>
      <c r="R58" s="8">
        <f t="shared" si="68"/>
        <v>95.384615384615387</v>
      </c>
      <c r="S58" s="21">
        <v>65</v>
      </c>
      <c r="T58" s="21">
        <v>60</v>
      </c>
      <c r="U58" s="8">
        <f t="shared" si="69"/>
        <v>92.307692307692307</v>
      </c>
      <c r="V58" s="21">
        <f t="shared" si="70"/>
        <v>390</v>
      </c>
      <c r="W58" s="21">
        <f t="shared" si="70"/>
        <v>381</v>
      </c>
      <c r="X58" s="21">
        <f t="shared" si="63"/>
        <v>97.692307692307679</v>
      </c>
    </row>
    <row r="59" spans="1:24" ht="27.75" customHeight="1">
      <c r="A59" s="1">
        <v>44</v>
      </c>
      <c r="B59" s="3" t="s">
        <v>45</v>
      </c>
      <c r="C59" s="2" t="s">
        <v>51</v>
      </c>
      <c r="D59" s="6">
        <v>38</v>
      </c>
      <c r="E59" s="6">
        <v>38</v>
      </c>
      <c r="F59" s="8">
        <f t="shared" si="64"/>
        <v>100</v>
      </c>
      <c r="G59" s="8">
        <v>38</v>
      </c>
      <c r="H59" s="8">
        <v>34</v>
      </c>
      <c r="I59" s="8">
        <f t="shared" si="65"/>
        <v>89.473684210526315</v>
      </c>
      <c r="J59" s="21">
        <v>38</v>
      </c>
      <c r="K59" s="21">
        <v>38</v>
      </c>
      <c r="L59" s="8">
        <f t="shared" si="66"/>
        <v>100</v>
      </c>
      <c r="M59" s="21">
        <v>38</v>
      </c>
      <c r="N59" s="21">
        <v>38</v>
      </c>
      <c r="O59" s="8">
        <f t="shared" si="67"/>
        <v>100</v>
      </c>
      <c r="P59" s="21">
        <v>38</v>
      </c>
      <c r="Q59" s="21">
        <v>35</v>
      </c>
      <c r="R59" s="8">
        <f t="shared" si="68"/>
        <v>92.10526315789474</v>
      </c>
      <c r="S59" s="21">
        <v>38</v>
      </c>
      <c r="T59" s="21">
        <v>38</v>
      </c>
      <c r="U59" s="8">
        <f t="shared" si="69"/>
        <v>100</v>
      </c>
      <c r="V59" s="21">
        <f t="shared" si="70"/>
        <v>228</v>
      </c>
      <c r="W59" s="21">
        <f t="shared" si="70"/>
        <v>221</v>
      </c>
      <c r="X59" s="21">
        <f t="shared" si="63"/>
        <v>96.929824561403507</v>
      </c>
    </row>
    <row r="60" spans="1:24" ht="27.75" customHeight="1">
      <c r="A60" s="1">
        <v>45</v>
      </c>
      <c r="B60" s="3" t="s">
        <v>45</v>
      </c>
      <c r="C60" s="2" t="s">
        <v>52</v>
      </c>
      <c r="D60" s="6">
        <v>25</v>
      </c>
      <c r="E60" s="6">
        <v>24</v>
      </c>
      <c r="F60" s="8">
        <f t="shared" si="64"/>
        <v>96</v>
      </c>
      <c r="G60" s="8">
        <v>25</v>
      </c>
      <c r="H60" s="8">
        <v>25</v>
      </c>
      <c r="I60" s="8">
        <f t="shared" si="65"/>
        <v>100</v>
      </c>
      <c r="J60" s="21">
        <v>25</v>
      </c>
      <c r="K60" s="21">
        <v>21</v>
      </c>
      <c r="L60" s="8">
        <f t="shared" si="66"/>
        <v>84</v>
      </c>
      <c r="M60" s="21">
        <v>25</v>
      </c>
      <c r="N60" s="21">
        <v>17</v>
      </c>
      <c r="O60" s="8">
        <f t="shared" si="67"/>
        <v>68</v>
      </c>
      <c r="P60" s="21">
        <v>25</v>
      </c>
      <c r="Q60" s="21">
        <v>18</v>
      </c>
      <c r="R60" s="8">
        <f t="shared" si="68"/>
        <v>72</v>
      </c>
      <c r="S60" s="21">
        <v>25</v>
      </c>
      <c r="T60" s="21">
        <v>22</v>
      </c>
      <c r="U60" s="8">
        <f t="shared" si="69"/>
        <v>88</v>
      </c>
      <c r="V60" s="21">
        <f t="shared" si="70"/>
        <v>150</v>
      </c>
      <c r="W60" s="21">
        <f t="shared" si="70"/>
        <v>127</v>
      </c>
      <c r="X60" s="21">
        <f t="shared" si="63"/>
        <v>84.666666666666671</v>
      </c>
    </row>
    <row r="61" spans="1:24" ht="27.75" customHeight="1">
      <c r="A61" s="1">
        <v>46</v>
      </c>
      <c r="B61" s="3" t="s">
        <v>45</v>
      </c>
      <c r="C61" s="2" t="s">
        <v>53</v>
      </c>
      <c r="D61" s="6">
        <v>46</v>
      </c>
      <c r="E61" s="6">
        <v>43</v>
      </c>
      <c r="F61" s="8">
        <f t="shared" si="64"/>
        <v>93.478260869565219</v>
      </c>
      <c r="G61" s="8">
        <v>46</v>
      </c>
      <c r="H61" s="8">
        <v>46</v>
      </c>
      <c r="I61" s="8">
        <f t="shared" si="65"/>
        <v>100</v>
      </c>
      <c r="J61" s="21">
        <v>46</v>
      </c>
      <c r="K61" s="21">
        <v>42</v>
      </c>
      <c r="L61" s="8">
        <f t="shared" si="66"/>
        <v>91.304347826086953</v>
      </c>
      <c r="M61" s="21">
        <v>46</v>
      </c>
      <c r="N61" s="21">
        <v>44</v>
      </c>
      <c r="O61" s="8">
        <f t="shared" si="67"/>
        <v>95.652173913043484</v>
      </c>
      <c r="P61" s="21">
        <v>46</v>
      </c>
      <c r="Q61" s="21">
        <v>45</v>
      </c>
      <c r="R61" s="8">
        <f t="shared" si="68"/>
        <v>97.826086956521735</v>
      </c>
      <c r="S61" s="21">
        <v>46</v>
      </c>
      <c r="T61" s="21">
        <v>46</v>
      </c>
      <c r="U61" s="8">
        <f t="shared" si="69"/>
        <v>100</v>
      </c>
      <c r="V61" s="21">
        <f t="shared" si="70"/>
        <v>276</v>
      </c>
      <c r="W61" s="21">
        <f t="shared" si="70"/>
        <v>266</v>
      </c>
      <c r="X61" s="21">
        <f t="shared" si="63"/>
        <v>96.37681159420292</v>
      </c>
    </row>
    <row r="62" spans="1:24" ht="24.75" customHeight="1">
      <c r="A62" s="1">
        <v>47</v>
      </c>
      <c r="B62" s="3" t="s">
        <v>45</v>
      </c>
      <c r="C62" s="2" t="s">
        <v>54</v>
      </c>
      <c r="D62" s="6">
        <v>12</v>
      </c>
      <c r="E62" s="6">
        <v>12</v>
      </c>
      <c r="F62" s="8">
        <f t="shared" si="64"/>
        <v>100</v>
      </c>
      <c r="G62" s="8">
        <v>12</v>
      </c>
      <c r="H62" s="8">
        <v>11</v>
      </c>
      <c r="I62" s="8">
        <f t="shared" si="65"/>
        <v>91.666666666666657</v>
      </c>
      <c r="J62" s="21">
        <v>12</v>
      </c>
      <c r="K62" s="21">
        <v>10</v>
      </c>
      <c r="L62" s="8">
        <f t="shared" si="66"/>
        <v>83.333333333333343</v>
      </c>
      <c r="M62" s="21">
        <v>12</v>
      </c>
      <c r="N62" s="21">
        <v>9</v>
      </c>
      <c r="O62" s="8">
        <f t="shared" si="67"/>
        <v>75</v>
      </c>
      <c r="P62" s="21">
        <v>12</v>
      </c>
      <c r="Q62" s="21">
        <v>9</v>
      </c>
      <c r="R62" s="8">
        <f t="shared" si="68"/>
        <v>75</v>
      </c>
      <c r="S62" s="21">
        <v>12</v>
      </c>
      <c r="T62" s="21">
        <v>9</v>
      </c>
      <c r="U62" s="8">
        <f t="shared" si="69"/>
        <v>75</v>
      </c>
      <c r="V62" s="21">
        <f t="shared" si="70"/>
        <v>72</v>
      </c>
      <c r="W62" s="21">
        <f t="shared" si="70"/>
        <v>60</v>
      </c>
      <c r="X62" s="21">
        <f t="shared" si="63"/>
        <v>83.333333333333329</v>
      </c>
    </row>
    <row r="63" spans="1:24" ht="23.25" customHeight="1">
      <c r="A63" s="1">
        <v>48</v>
      </c>
      <c r="B63" s="3" t="s">
        <v>45</v>
      </c>
      <c r="C63" s="2" t="s">
        <v>55</v>
      </c>
      <c r="D63" s="6">
        <v>15</v>
      </c>
      <c r="E63" s="6">
        <v>15</v>
      </c>
      <c r="F63" s="8">
        <f t="shared" si="64"/>
        <v>100</v>
      </c>
      <c r="G63" s="8">
        <v>15</v>
      </c>
      <c r="H63" s="8">
        <v>15</v>
      </c>
      <c r="I63" s="8">
        <f t="shared" si="65"/>
        <v>100</v>
      </c>
      <c r="J63" s="21">
        <v>15</v>
      </c>
      <c r="K63" s="21">
        <v>12</v>
      </c>
      <c r="L63" s="8">
        <f t="shared" si="66"/>
        <v>80</v>
      </c>
      <c r="M63" s="21">
        <v>15</v>
      </c>
      <c r="N63" s="21">
        <v>13</v>
      </c>
      <c r="O63" s="8">
        <f t="shared" si="67"/>
        <v>86.666666666666671</v>
      </c>
      <c r="P63" s="21">
        <v>15</v>
      </c>
      <c r="Q63" s="21">
        <v>15</v>
      </c>
      <c r="R63" s="8">
        <f t="shared" si="68"/>
        <v>100</v>
      </c>
      <c r="S63" s="21">
        <v>15</v>
      </c>
      <c r="T63" s="21">
        <v>13</v>
      </c>
      <c r="U63" s="8">
        <f t="shared" si="69"/>
        <v>86.666666666666671</v>
      </c>
      <c r="V63" s="21">
        <f t="shared" si="70"/>
        <v>90</v>
      </c>
      <c r="W63" s="21">
        <f t="shared" si="70"/>
        <v>83</v>
      </c>
      <c r="X63" s="21">
        <f t="shared" si="63"/>
        <v>92.222222222222229</v>
      </c>
    </row>
    <row r="64" spans="1:24" ht="22.5" customHeight="1">
      <c r="A64" s="1">
        <v>49</v>
      </c>
      <c r="B64" s="3" t="s">
        <v>45</v>
      </c>
      <c r="C64" s="2" t="s">
        <v>56</v>
      </c>
      <c r="D64" s="6">
        <v>34</v>
      </c>
      <c r="E64" s="6">
        <v>30</v>
      </c>
      <c r="F64" s="8">
        <f t="shared" si="64"/>
        <v>88.235294117647058</v>
      </c>
      <c r="G64" s="8">
        <v>34</v>
      </c>
      <c r="H64" s="8">
        <v>28</v>
      </c>
      <c r="I64" s="8">
        <f t="shared" si="65"/>
        <v>82.35294117647058</v>
      </c>
      <c r="J64" s="21">
        <v>34</v>
      </c>
      <c r="K64" s="21">
        <v>19</v>
      </c>
      <c r="L64" s="8">
        <f t="shared" si="66"/>
        <v>55.882352941176471</v>
      </c>
      <c r="M64" s="21">
        <v>34</v>
      </c>
      <c r="N64" s="21">
        <v>15</v>
      </c>
      <c r="O64" s="8">
        <f t="shared" si="67"/>
        <v>44.117647058823529</v>
      </c>
      <c r="P64" s="21">
        <v>34</v>
      </c>
      <c r="Q64" s="21">
        <v>32</v>
      </c>
      <c r="R64" s="8">
        <f t="shared" si="68"/>
        <v>94.117647058823522</v>
      </c>
      <c r="S64" s="21">
        <v>34</v>
      </c>
      <c r="T64" s="21">
        <v>29</v>
      </c>
      <c r="U64" s="8">
        <f t="shared" si="69"/>
        <v>85.294117647058826</v>
      </c>
      <c r="V64" s="21">
        <f t="shared" si="70"/>
        <v>204</v>
      </c>
      <c r="W64" s="21">
        <f t="shared" si="70"/>
        <v>153</v>
      </c>
      <c r="X64" s="21">
        <f t="shared" si="63"/>
        <v>75</v>
      </c>
    </row>
    <row r="65" spans="1:24" ht="24.75" customHeight="1">
      <c r="A65" s="1">
        <v>50</v>
      </c>
      <c r="B65" s="3" t="s">
        <v>45</v>
      </c>
      <c r="C65" s="2" t="s">
        <v>57</v>
      </c>
      <c r="D65" s="6">
        <v>23</v>
      </c>
      <c r="E65" s="6">
        <v>23</v>
      </c>
      <c r="F65" s="8">
        <f t="shared" si="64"/>
        <v>100</v>
      </c>
      <c r="G65" s="8">
        <v>23</v>
      </c>
      <c r="H65" s="8">
        <v>23</v>
      </c>
      <c r="I65" s="8">
        <f t="shared" si="65"/>
        <v>100</v>
      </c>
      <c r="J65" s="21">
        <v>23</v>
      </c>
      <c r="K65" s="21">
        <v>19</v>
      </c>
      <c r="L65" s="8">
        <f t="shared" si="66"/>
        <v>82.608695652173907</v>
      </c>
      <c r="M65" s="21">
        <v>23</v>
      </c>
      <c r="N65" s="21">
        <v>17</v>
      </c>
      <c r="O65" s="8">
        <f t="shared" si="67"/>
        <v>73.91304347826086</v>
      </c>
      <c r="P65" s="21">
        <v>23</v>
      </c>
      <c r="Q65" s="21">
        <v>20</v>
      </c>
      <c r="R65" s="8">
        <f t="shared" si="68"/>
        <v>86.956521739130437</v>
      </c>
      <c r="S65" s="21">
        <v>23</v>
      </c>
      <c r="T65" s="21">
        <v>23</v>
      </c>
      <c r="U65" s="8">
        <f t="shared" si="69"/>
        <v>100</v>
      </c>
      <c r="V65" s="21">
        <f t="shared" si="70"/>
        <v>138</v>
      </c>
      <c r="W65" s="21">
        <f t="shared" si="70"/>
        <v>125</v>
      </c>
      <c r="X65" s="21">
        <f t="shared" si="63"/>
        <v>90.579710144927546</v>
      </c>
    </row>
    <row r="66" spans="1:24" ht="25.5" customHeight="1">
      <c r="A66" s="1">
        <v>51</v>
      </c>
      <c r="B66" s="3" t="s">
        <v>45</v>
      </c>
      <c r="C66" s="2" t="s">
        <v>58</v>
      </c>
      <c r="D66" s="6">
        <v>7</v>
      </c>
      <c r="E66" s="6">
        <v>7</v>
      </c>
      <c r="F66" s="8">
        <f t="shared" si="64"/>
        <v>100</v>
      </c>
      <c r="G66" s="8">
        <v>7</v>
      </c>
      <c r="H66" s="8">
        <v>7</v>
      </c>
      <c r="I66" s="8">
        <f t="shared" si="65"/>
        <v>100</v>
      </c>
      <c r="J66" s="21">
        <v>7</v>
      </c>
      <c r="K66" s="21">
        <v>6</v>
      </c>
      <c r="L66" s="8">
        <f t="shared" si="66"/>
        <v>85.714285714285708</v>
      </c>
      <c r="M66" s="21">
        <v>7</v>
      </c>
      <c r="N66" s="21">
        <v>6</v>
      </c>
      <c r="O66" s="8">
        <f t="shared" si="67"/>
        <v>85.714285714285708</v>
      </c>
      <c r="P66" s="21">
        <v>7</v>
      </c>
      <c r="Q66" s="21">
        <v>6</v>
      </c>
      <c r="R66" s="8">
        <f t="shared" si="68"/>
        <v>85.714285714285708</v>
      </c>
      <c r="S66" s="21">
        <v>7</v>
      </c>
      <c r="T66" s="21">
        <v>7</v>
      </c>
      <c r="U66" s="8">
        <f t="shared" si="69"/>
        <v>100</v>
      </c>
      <c r="V66" s="21">
        <f t="shared" si="70"/>
        <v>42</v>
      </c>
      <c r="W66" s="21">
        <f t="shared" si="70"/>
        <v>39</v>
      </c>
      <c r="X66" s="21">
        <f t="shared" si="63"/>
        <v>92.857142857142847</v>
      </c>
    </row>
    <row r="67" spans="1:24" ht="23.25" customHeight="1">
      <c r="A67" s="1">
        <v>52</v>
      </c>
      <c r="B67" s="3" t="s">
        <v>45</v>
      </c>
      <c r="C67" s="2" t="s">
        <v>59</v>
      </c>
      <c r="D67" s="6">
        <v>17</v>
      </c>
      <c r="E67" s="6">
        <v>13</v>
      </c>
      <c r="F67" s="8">
        <f t="shared" si="64"/>
        <v>76.470588235294116</v>
      </c>
      <c r="G67" s="8">
        <v>117</v>
      </c>
      <c r="H67" s="8">
        <v>17</v>
      </c>
      <c r="I67" s="8">
        <f t="shared" si="65"/>
        <v>14.529914529914532</v>
      </c>
      <c r="J67" s="21">
        <v>17</v>
      </c>
      <c r="K67" s="21">
        <v>13</v>
      </c>
      <c r="L67" s="8">
        <f t="shared" si="66"/>
        <v>76.470588235294116</v>
      </c>
      <c r="M67" s="21">
        <v>17</v>
      </c>
      <c r="N67" s="21">
        <v>14</v>
      </c>
      <c r="O67" s="8">
        <f t="shared" si="67"/>
        <v>82.35294117647058</v>
      </c>
      <c r="P67" s="21">
        <v>17</v>
      </c>
      <c r="Q67" s="21">
        <v>13</v>
      </c>
      <c r="R67" s="8">
        <f t="shared" si="68"/>
        <v>76.470588235294116</v>
      </c>
      <c r="S67" s="21">
        <v>17</v>
      </c>
      <c r="T67" s="21">
        <v>14</v>
      </c>
      <c r="U67" s="8">
        <f t="shared" si="69"/>
        <v>82.35294117647058</v>
      </c>
      <c r="V67" s="21">
        <f t="shared" si="70"/>
        <v>202</v>
      </c>
      <c r="W67" s="21">
        <f t="shared" si="70"/>
        <v>84</v>
      </c>
      <c r="X67" s="21">
        <f t="shared" si="63"/>
        <v>68.107926931456348</v>
      </c>
    </row>
    <row r="68" spans="1:24" ht="27.75" customHeight="1">
      <c r="A68" s="1">
        <v>53</v>
      </c>
      <c r="B68" s="3" t="s">
        <v>45</v>
      </c>
      <c r="C68" s="2" t="s">
        <v>60</v>
      </c>
      <c r="D68" s="6">
        <v>19</v>
      </c>
      <c r="E68" s="6">
        <v>18</v>
      </c>
      <c r="F68" s="8">
        <f t="shared" si="64"/>
        <v>94.73684210526315</v>
      </c>
      <c r="G68" s="8">
        <v>19</v>
      </c>
      <c r="H68" s="8">
        <v>18</v>
      </c>
      <c r="I68" s="8">
        <f t="shared" si="65"/>
        <v>94.73684210526315</v>
      </c>
      <c r="J68" s="21">
        <v>19</v>
      </c>
      <c r="K68" s="21">
        <v>12</v>
      </c>
      <c r="L68" s="8">
        <f t="shared" si="66"/>
        <v>63.157894736842103</v>
      </c>
      <c r="M68" s="21">
        <v>19</v>
      </c>
      <c r="N68" s="21">
        <v>13</v>
      </c>
      <c r="O68" s="8">
        <f t="shared" si="67"/>
        <v>68.421052631578945</v>
      </c>
      <c r="P68" s="21">
        <v>19</v>
      </c>
      <c r="Q68" s="21">
        <v>12</v>
      </c>
      <c r="R68" s="8">
        <f t="shared" si="68"/>
        <v>63.157894736842103</v>
      </c>
      <c r="S68" s="21">
        <v>19</v>
      </c>
      <c r="T68" s="21">
        <v>17</v>
      </c>
      <c r="U68" s="8">
        <f t="shared" si="69"/>
        <v>89.473684210526315</v>
      </c>
      <c r="V68" s="21">
        <f t="shared" si="70"/>
        <v>114</v>
      </c>
      <c r="W68" s="21">
        <f t="shared" si="70"/>
        <v>90</v>
      </c>
      <c r="X68" s="21">
        <f t="shared" si="63"/>
        <v>78.947368421052616</v>
      </c>
    </row>
    <row r="69" spans="1:24" ht="27.75" customHeight="1">
      <c r="A69" s="1">
        <v>54</v>
      </c>
      <c r="B69" s="3" t="s">
        <v>45</v>
      </c>
      <c r="C69" s="2" t="s">
        <v>61</v>
      </c>
      <c r="D69" s="6">
        <v>16</v>
      </c>
      <c r="E69" s="6">
        <v>15</v>
      </c>
      <c r="F69" s="8">
        <f t="shared" si="64"/>
        <v>93.75</v>
      </c>
      <c r="G69" s="8">
        <v>16</v>
      </c>
      <c r="H69" s="8">
        <v>15</v>
      </c>
      <c r="I69" s="8">
        <f t="shared" si="65"/>
        <v>93.75</v>
      </c>
      <c r="J69" s="21">
        <v>16</v>
      </c>
      <c r="K69" s="21">
        <v>15</v>
      </c>
      <c r="L69" s="8">
        <f t="shared" si="66"/>
        <v>93.75</v>
      </c>
      <c r="M69" s="21">
        <v>16</v>
      </c>
      <c r="N69" s="21">
        <v>16</v>
      </c>
      <c r="O69" s="8">
        <f t="shared" si="67"/>
        <v>100</v>
      </c>
      <c r="P69" s="21">
        <v>16</v>
      </c>
      <c r="Q69" s="21">
        <v>15</v>
      </c>
      <c r="R69" s="8">
        <f t="shared" si="68"/>
        <v>93.75</v>
      </c>
      <c r="S69" s="21">
        <v>16</v>
      </c>
      <c r="T69" s="21">
        <v>16</v>
      </c>
      <c r="U69" s="8">
        <f t="shared" si="69"/>
        <v>100</v>
      </c>
      <c r="V69" s="21">
        <f t="shared" si="70"/>
        <v>96</v>
      </c>
      <c r="W69" s="21">
        <f t="shared" si="70"/>
        <v>92</v>
      </c>
      <c r="X69" s="21">
        <f t="shared" si="63"/>
        <v>95.833333333333329</v>
      </c>
    </row>
    <row r="70" spans="1:24" ht="27.75" customHeight="1">
      <c r="A70" s="1"/>
      <c r="B70" s="3"/>
      <c r="C70" s="17" t="s">
        <v>137</v>
      </c>
      <c r="D70" s="32">
        <f>SUM(D54:D69)</f>
        <v>755</v>
      </c>
      <c r="E70" s="32">
        <f t="shared" ref="E70:T70" si="71">SUM(E54:E69)</f>
        <v>691</v>
      </c>
      <c r="F70" s="28">
        <f t="shared" si="64"/>
        <v>91.523178807947019</v>
      </c>
      <c r="G70" s="32">
        <f t="shared" si="71"/>
        <v>855</v>
      </c>
      <c r="H70" s="32">
        <f t="shared" si="71"/>
        <v>726</v>
      </c>
      <c r="I70" s="28">
        <f t="shared" si="65"/>
        <v>84.912280701754383</v>
      </c>
      <c r="J70" s="32">
        <f t="shared" si="71"/>
        <v>755</v>
      </c>
      <c r="K70" s="32">
        <f t="shared" si="71"/>
        <v>628</v>
      </c>
      <c r="L70" s="28">
        <f t="shared" si="66"/>
        <v>83.178807947019877</v>
      </c>
      <c r="M70" s="32">
        <f t="shared" si="71"/>
        <v>755</v>
      </c>
      <c r="N70" s="32">
        <f t="shared" si="71"/>
        <v>587</v>
      </c>
      <c r="O70" s="28">
        <f t="shared" si="67"/>
        <v>77.74834437086092</v>
      </c>
      <c r="P70" s="32">
        <f t="shared" si="71"/>
        <v>755</v>
      </c>
      <c r="Q70" s="32">
        <f t="shared" si="71"/>
        <v>640</v>
      </c>
      <c r="R70" s="28">
        <f t="shared" si="68"/>
        <v>84.768211920529808</v>
      </c>
      <c r="S70" s="32">
        <f t="shared" si="71"/>
        <v>755</v>
      </c>
      <c r="T70" s="32">
        <f t="shared" si="71"/>
        <v>685</v>
      </c>
      <c r="U70" s="28">
        <f t="shared" si="69"/>
        <v>90.728476821192046</v>
      </c>
      <c r="V70" s="32">
        <f t="shared" si="70"/>
        <v>4630</v>
      </c>
      <c r="W70" s="32">
        <f t="shared" si="70"/>
        <v>3957</v>
      </c>
      <c r="X70" s="32">
        <f t="shared" si="63"/>
        <v>85.476550094884018</v>
      </c>
    </row>
    <row r="71" spans="1:24" ht="33.950000000000003" customHeight="1">
      <c r="A71" s="63" t="s">
        <v>62</v>
      </c>
      <c r="B71" s="64"/>
      <c r="C71" s="64"/>
      <c r="D71" s="12"/>
      <c r="E71" s="12"/>
      <c r="F71" s="12"/>
      <c r="G71" s="12"/>
      <c r="H71" s="12"/>
      <c r="I71" s="12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spans="1:24" ht="65.25" customHeight="1">
      <c r="A72" s="1">
        <v>55</v>
      </c>
      <c r="B72" s="3" t="s">
        <v>62</v>
      </c>
      <c r="C72" s="2" t="s">
        <v>63</v>
      </c>
      <c r="D72" s="54">
        <v>73</v>
      </c>
      <c r="E72" s="54">
        <v>63</v>
      </c>
      <c r="F72" s="54">
        <f>ROUND(E72/D72*100,)</f>
        <v>86</v>
      </c>
      <c r="G72" s="54">
        <v>73</v>
      </c>
      <c r="H72" s="54">
        <v>66</v>
      </c>
      <c r="I72" s="54">
        <f>ROUND(H72/G72*100,)</f>
        <v>90</v>
      </c>
      <c r="J72" s="54">
        <v>73</v>
      </c>
      <c r="K72" s="54">
        <v>57</v>
      </c>
      <c r="L72" s="54">
        <f>ROUND(K72/J72*100,)</f>
        <v>78</v>
      </c>
      <c r="M72" s="54">
        <v>73</v>
      </c>
      <c r="N72" s="54">
        <v>55</v>
      </c>
      <c r="O72" s="54">
        <f>ROUND(N72/M72*100,)</f>
        <v>75</v>
      </c>
      <c r="P72" s="54">
        <v>73</v>
      </c>
      <c r="Q72" s="54">
        <v>67</v>
      </c>
      <c r="R72" s="54">
        <f>ROUND(Q72/P72*100,)</f>
        <v>92</v>
      </c>
      <c r="S72" s="54">
        <v>73</v>
      </c>
      <c r="T72" s="54">
        <v>63</v>
      </c>
      <c r="U72" s="54">
        <f>ROUND(T72/S72*100,)</f>
        <v>86</v>
      </c>
      <c r="V72" s="54">
        <v>73</v>
      </c>
      <c r="W72" s="54">
        <v>46</v>
      </c>
      <c r="X72" s="54">
        <f>ROUND(W72/V72*100,)</f>
        <v>63</v>
      </c>
    </row>
    <row r="73" spans="1:24" ht="65.25" customHeight="1">
      <c r="A73" s="1">
        <v>56</v>
      </c>
      <c r="B73" s="3" t="s">
        <v>62</v>
      </c>
      <c r="C73" s="2" t="s">
        <v>64</v>
      </c>
      <c r="D73" s="54">
        <v>157</v>
      </c>
      <c r="E73" s="54">
        <v>131</v>
      </c>
      <c r="F73" s="54">
        <f>ROUND(E73/D73*100,)</f>
        <v>83</v>
      </c>
      <c r="G73" s="54">
        <v>157</v>
      </c>
      <c r="H73" s="54">
        <v>152</v>
      </c>
      <c r="I73" s="54">
        <f>ROUND(H73/G73*100,)</f>
        <v>97</v>
      </c>
      <c r="J73" s="54">
        <v>157</v>
      </c>
      <c r="K73" s="54">
        <v>135</v>
      </c>
      <c r="L73" s="54">
        <f>ROUND(K73/J73*100,)</f>
        <v>86</v>
      </c>
      <c r="M73" s="54">
        <v>157</v>
      </c>
      <c r="N73" s="54">
        <v>73</v>
      </c>
      <c r="O73" s="54">
        <f>ROUND(N73/M73*100,)</f>
        <v>46</v>
      </c>
      <c r="P73" s="54">
        <v>157</v>
      </c>
      <c r="Q73" s="54">
        <v>99</v>
      </c>
      <c r="R73" s="54">
        <f>ROUND(Q73/P73*100,)</f>
        <v>63</v>
      </c>
      <c r="S73" s="54">
        <v>157</v>
      </c>
      <c r="T73" s="54">
        <v>134</v>
      </c>
      <c r="U73" s="54">
        <f>ROUND(T73/S73*100,)</f>
        <v>85</v>
      </c>
      <c r="V73" s="54">
        <v>157</v>
      </c>
      <c r="W73" s="54">
        <v>75</v>
      </c>
      <c r="X73" s="54">
        <f t="shared" ref="X73:X76" si="72">ROUND(W73/V73*100,)</f>
        <v>48</v>
      </c>
    </row>
    <row r="74" spans="1:24" ht="65.25" customHeight="1">
      <c r="A74" s="1">
        <v>57</v>
      </c>
      <c r="B74" s="3" t="s">
        <v>62</v>
      </c>
      <c r="C74" s="2" t="s">
        <v>65</v>
      </c>
      <c r="D74" s="54">
        <v>18</v>
      </c>
      <c r="E74" s="54">
        <v>16</v>
      </c>
      <c r="F74" s="54">
        <f>ROUND(E74/D74*100,)</f>
        <v>89</v>
      </c>
      <c r="G74" s="54">
        <v>18</v>
      </c>
      <c r="H74" s="54">
        <v>18</v>
      </c>
      <c r="I74" s="54">
        <f>ROUND(H74/G74*100,)</f>
        <v>100</v>
      </c>
      <c r="J74" s="54">
        <v>18</v>
      </c>
      <c r="K74" s="54">
        <v>17</v>
      </c>
      <c r="L74" s="54">
        <f>ROUND(K74/J74*100,)</f>
        <v>94</v>
      </c>
      <c r="M74" s="54">
        <v>18</v>
      </c>
      <c r="N74" s="54">
        <v>9</v>
      </c>
      <c r="O74" s="54">
        <f>ROUND(N74/M74*100,)</f>
        <v>50</v>
      </c>
      <c r="P74" s="54">
        <v>18</v>
      </c>
      <c r="Q74" s="54">
        <v>14</v>
      </c>
      <c r="R74" s="54">
        <f>ROUND(Q74/P74*100,)</f>
        <v>78</v>
      </c>
      <c r="S74" s="54">
        <v>18</v>
      </c>
      <c r="T74" s="54">
        <v>17</v>
      </c>
      <c r="U74" s="54">
        <f>ROUND(T74/S74*100,)</f>
        <v>94</v>
      </c>
      <c r="V74" s="54">
        <v>18</v>
      </c>
      <c r="W74" s="54">
        <v>9</v>
      </c>
      <c r="X74" s="54">
        <f>ROUND(W74/V74*100,)</f>
        <v>50</v>
      </c>
    </row>
    <row r="75" spans="1:24" ht="65.25" customHeight="1">
      <c r="A75" s="1">
        <v>58</v>
      </c>
      <c r="B75" s="3" t="s">
        <v>62</v>
      </c>
      <c r="C75" s="2" t="s">
        <v>66</v>
      </c>
      <c r="D75" s="54">
        <v>45</v>
      </c>
      <c r="E75" s="54">
        <v>35</v>
      </c>
      <c r="F75" s="54">
        <f t="shared" ref="F75:F77" si="73">ROUND(E75/D75*100,)</f>
        <v>78</v>
      </c>
      <c r="G75" s="54">
        <v>45</v>
      </c>
      <c r="H75" s="54">
        <v>42</v>
      </c>
      <c r="I75" s="54">
        <f t="shared" ref="I75:I77" si="74">ROUND(H75/G75*100,)</f>
        <v>93</v>
      </c>
      <c r="J75" s="54">
        <v>45</v>
      </c>
      <c r="K75" s="54">
        <v>33</v>
      </c>
      <c r="L75" s="54">
        <f t="shared" ref="L75:L77" si="75">ROUND(K75/J75*100,)</f>
        <v>73</v>
      </c>
      <c r="M75" s="54">
        <v>45</v>
      </c>
      <c r="N75" s="54">
        <v>28</v>
      </c>
      <c r="O75" s="54">
        <f t="shared" ref="O75:O77" si="76">ROUND(N75/M75*100,)</f>
        <v>62</v>
      </c>
      <c r="P75" s="54">
        <v>45</v>
      </c>
      <c r="Q75" s="54">
        <v>29</v>
      </c>
      <c r="R75" s="54">
        <f t="shared" ref="R75:R77" si="77">ROUND(Q75/P75*100,)</f>
        <v>64</v>
      </c>
      <c r="S75" s="54">
        <v>45</v>
      </c>
      <c r="T75" s="54">
        <v>38</v>
      </c>
      <c r="U75" s="54">
        <f t="shared" ref="U75:U77" si="78">ROUND(T75/S75*100,)</f>
        <v>84</v>
      </c>
      <c r="V75" s="54">
        <v>45</v>
      </c>
      <c r="W75" s="54">
        <v>23</v>
      </c>
      <c r="X75" s="54">
        <f t="shared" si="72"/>
        <v>51</v>
      </c>
    </row>
    <row r="76" spans="1:24" ht="65.25" customHeight="1">
      <c r="A76" s="1">
        <v>59</v>
      </c>
      <c r="B76" s="3" t="s">
        <v>62</v>
      </c>
      <c r="C76" s="2" t="s">
        <v>67</v>
      </c>
      <c r="D76" s="54">
        <v>75</v>
      </c>
      <c r="E76" s="54">
        <v>64</v>
      </c>
      <c r="F76" s="54">
        <f t="shared" si="73"/>
        <v>85</v>
      </c>
      <c r="G76" s="54">
        <v>75</v>
      </c>
      <c r="H76" s="54">
        <v>71</v>
      </c>
      <c r="I76" s="54">
        <f t="shared" si="74"/>
        <v>95</v>
      </c>
      <c r="J76" s="54">
        <v>75</v>
      </c>
      <c r="K76" s="54">
        <v>60</v>
      </c>
      <c r="L76" s="54">
        <f t="shared" si="75"/>
        <v>80</v>
      </c>
      <c r="M76" s="54">
        <v>75</v>
      </c>
      <c r="N76" s="54">
        <v>54</v>
      </c>
      <c r="O76" s="54">
        <f t="shared" si="76"/>
        <v>72</v>
      </c>
      <c r="P76" s="54">
        <v>75</v>
      </c>
      <c r="Q76" s="54">
        <v>49</v>
      </c>
      <c r="R76" s="54">
        <f t="shared" si="77"/>
        <v>65</v>
      </c>
      <c r="S76" s="54">
        <v>75</v>
      </c>
      <c r="T76" s="54">
        <v>58</v>
      </c>
      <c r="U76" s="54">
        <f t="shared" si="78"/>
        <v>77</v>
      </c>
      <c r="V76" s="54">
        <v>75</v>
      </c>
      <c r="W76" s="54">
        <v>34</v>
      </c>
      <c r="X76" s="54">
        <f t="shared" si="72"/>
        <v>45</v>
      </c>
    </row>
    <row r="77" spans="1:24" ht="65.25" customHeight="1">
      <c r="A77" s="1"/>
      <c r="B77" s="3"/>
      <c r="C77" s="17" t="s">
        <v>137</v>
      </c>
      <c r="D77" s="55">
        <f>SUM(D72:D76)</f>
        <v>368</v>
      </c>
      <c r="E77" s="55">
        <f t="shared" ref="E77:W77" si="79">SUM(E72:E76)</f>
        <v>309</v>
      </c>
      <c r="F77" s="55">
        <f t="shared" si="73"/>
        <v>84</v>
      </c>
      <c r="G77" s="55">
        <f t="shared" si="79"/>
        <v>368</v>
      </c>
      <c r="H77" s="55">
        <f t="shared" si="79"/>
        <v>349</v>
      </c>
      <c r="I77" s="55">
        <f t="shared" si="74"/>
        <v>95</v>
      </c>
      <c r="J77" s="55">
        <f t="shared" si="79"/>
        <v>368</v>
      </c>
      <c r="K77" s="55">
        <f t="shared" si="79"/>
        <v>302</v>
      </c>
      <c r="L77" s="55">
        <f t="shared" si="75"/>
        <v>82</v>
      </c>
      <c r="M77" s="55">
        <f t="shared" si="79"/>
        <v>368</v>
      </c>
      <c r="N77" s="55">
        <f t="shared" si="79"/>
        <v>219</v>
      </c>
      <c r="O77" s="55">
        <f t="shared" si="76"/>
        <v>60</v>
      </c>
      <c r="P77" s="55">
        <f t="shared" si="79"/>
        <v>368</v>
      </c>
      <c r="Q77" s="55">
        <f t="shared" si="79"/>
        <v>258</v>
      </c>
      <c r="R77" s="55">
        <f t="shared" si="77"/>
        <v>70</v>
      </c>
      <c r="S77" s="55">
        <f t="shared" si="79"/>
        <v>368</v>
      </c>
      <c r="T77" s="55">
        <f t="shared" si="79"/>
        <v>310</v>
      </c>
      <c r="U77" s="55">
        <f t="shared" si="78"/>
        <v>84</v>
      </c>
      <c r="V77" s="55">
        <f t="shared" si="79"/>
        <v>368</v>
      </c>
      <c r="W77" s="55">
        <f t="shared" si="79"/>
        <v>187</v>
      </c>
      <c r="X77" s="55">
        <f>ROUND(W77/V77*100,)</f>
        <v>51</v>
      </c>
    </row>
    <row r="78" spans="1:24" ht="33.950000000000003" customHeight="1">
      <c r="A78" s="63" t="s">
        <v>68</v>
      </c>
      <c r="B78" s="64"/>
      <c r="C78" s="64"/>
      <c r="D78" s="12"/>
      <c r="E78" s="12"/>
      <c r="F78" s="12"/>
      <c r="G78" s="12"/>
      <c r="H78" s="12"/>
      <c r="I78" s="12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spans="1:24" ht="39" customHeight="1">
      <c r="A79" s="1">
        <v>60</v>
      </c>
      <c r="B79" s="3" t="s">
        <v>68</v>
      </c>
      <c r="C79" s="2" t="s">
        <v>69</v>
      </c>
      <c r="D79" s="9">
        <v>18</v>
      </c>
      <c r="E79" s="9">
        <v>17</v>
      </c>
      <c r="F79" s="16">
        <f>E79/D79*100</f>
        <v>94.444444444444443</v>
      </c>
      <c r="G79" s="16">
        <v>18</v>
      </c>
      <c r="H79" s="16">
        <v>16</v>
      </c>
      <c r="I79" s="16">
        <f>H79/G79*100</f>
        <v>88.888888888888886</v>
      </c>
      <c r="J79" s="16">
        <v>18</v>
      </c>
      <c r="K79" s="16">
        <v>13</v>
      </c>
      <c r="L79" s="16">
        <f>K79/J79*100</f>
        <v>72.222222222222214</v>
      </c>
      <c r="M79" s="16">
        <v>18</v>
      </c>
      <c r="N79" s="16">
        <v>12</v>
      </c>
      <c r="O79" s="16">
        <f>N79/M79*100</f>
        <v>66.666666666666657</v>
      </c>
      <c r="P79" s="16">
        <v>18</v>
      </c>
      <c r="Q79" s="16">
        <v>14</v>
      </c>
      <c r="R79" s="16">
        <f>Q79/P79*100</f>
        <v>77.777777777777786</v>
      </c>
      <c r="S79" s="16">
        <v>18</v>
      </c>
      <c r="T79" s="16">
        <v>17</v>
      </c>
      <c r="U79" s="16">
        <f>T79/S79*100</f>
        <v>94.444444444444443</v>
      </c>
      <c r="V79" s="16">
        <f>S79</f>
        <v>18</v>
      </c>
      <c r="W79" s="16">
        <v>12</v>
      </c>
      <c r="X79" s="16">
        <f>W79/V79*100</f>
        <v>66.666666666666657</v>
      </c>
    </row>
    <row r="80" spans="1:24" ht="39" customHeight="1">
      <c r="A80" s="1">
        <v>61</v>
      </c>
      <c r="B80" s="3" t="s">
        <v>68</v>
      </c>
      <c r="C80" s="2" t="s">
        <v>70</v>
      </c>
      <c r="D80" s="9">
        <v>28</v>
      </c>
      <c r="E80" s="9">
        <v>26</v>
      </c>
      <c r="F80" s="16">
        <f t="shared" ref="F80:F88" si="80">E80/D80*100</f>
        <v>92.857142857142861</v>
      </c>
      <c r="G80" s="16">
        <v>28</v>
      </c>
      <c r="H80" s="16">
        <v>26</v>
      </c>
      <c r="I80" s="16">
        <f t="shared" ref="I80:I88" si="81">H80/G80*100</f>
        <v>92.857142857142861</v>
      </c>
      <c r="J80" s="16">
        <v>28</v>
      </c>
      <c r="K80" s="16">
        <v>24</v>
      </c>
      <c r="L80" s="16">
        <f t="shared" ref="L80:L88" si="82">K80/J80*100</f>
        <v>85.714285714285708</v>
      </c>
      <c r="M80" s="16">
        <v>28</v>
      </c>
      <c r="N80" s="16">
        <v>24</v>
      </c>
      <c r="O80" s="16">
        <f t="shared" ref="O80:O88" si="83">N80/M80*100</f>
        <v>85.714285714285708</v>
      </c>
      <c r="P80" s="16">
        <v>28</v>
      </c>
      <c r="Q80" s="16">
        <v>24</v>
      </c>
      <c r="R80" s="16">
        <f t="shared" ref="R80:R88" si="84">Q80/P80*100</f>
        <v>85.714285714285708</v>
      </c>
      <c r="S80" s="16">
        <v>28</v>
      </c>
      <c r="T80" s="16">
        <v>26</v>
      </c>
      <c r="U80" s="16">
        <f t="shared" ref="U80:U88" si="85">T80/S80*100</f>
        <v>92.857142857142861</v>
      </c>
      <c r="V80" s="16">
        <f t="shared" ref="V80:V87" si="86">S80</f>
        <v>28</v>
      </c>
      <c r="W80" s="16">
        <v>24</v>
      </c>
      <c r="X80" s="16">
        <f t="shared" ref="X80:X88" si="87">W80/V80*100</f>
        <v>85.714285714285708</v>
      </c>
    </row>
    <row r="81" spans="1:24" ht="39" customHeight="1">
      <c r="A81" s="1">
        <v>62</v>
      </c>
      <c r="B81" s="3" t="s">
        <v>68</v>
      </c>
      <c r="C81" s="2" t="s">
        <v>71</v>
      </c>
      <c r="D81" s="9">
        <v>75</v>
      </c>
      <c r="E81" s="9">
        <v>61</v>
      </c>
      <c r="F81" s="16">
        <f t="shared" si="80"/>
        <v>81.333333333333329</v>
      </c>
      <c r="G81" s="16">
        <v>75</v>
      </c>
      <c r="H81" s="16">
        <v>68</v>
      </c>
      <c r="I81" s="16">
        <f t="shared" si="81"/>
        <v>90.666666666666657</v>
      </c>
      <c r="J81" s="16">
        <v>75</v>
      </c>
      <c r="K81" s="16">
        <v>59</v>
      </c>
      <c r="L81" s="16">
        <f t="shared" si="82"/>
        <v>78.666666666666657</v>
      </c>
      <c r="M81" s="16">
        <v>75</v>
      </c>
      <c r="N81" s="16">
        <v>48</v>
      </c>
      <c r="O81" s="16">
        <f t="shared" si="83"/>
        <v>64</v>
      </c>
      <c r="P81" s="16">
        <v>75</v>
      </c>
      <c r="Q81" s="16">
        <v>63</v>
      </c>
      <c r="R81" s="16">
        <f t="shared" si="84"/>
        <v>84</v>
      </c>
      <c r="S81" s="16">
        <v>75</v>
      </c>
      <c r="T81" s="16">
        <v>56</v>
      </c>
      <c r="U81" s="16">
        <f t="shared" si="85"/>
        <v>74.666666666666671</v>
      </c>
      <c r="V81" s="16">
        <f t="shared" si="86"/>
        <v>75</v>
      </c>
      <c r="W81" s="16">
        <v>48</v>
      </c>
      <c r="X81" s="16">
        <f t="shared" si="87"/>
        <v>64</v>
      </c>
    </row>
    <row r="82" spans="1:24" ht="39" customHeight="1">
      <c r="A82" s="1">
        <v>63</v>
      </c>
      <c r="B82" s="3" t="s">
        <v>68</v>
      </c>
      <c r="C82" s="2" t="s">
        <v>72</v>
      </c>
      <c r="D82" s="9">
        <v>21</v>
      </c>
      <c r="E82" s="9">
        <v>12</v>
      </c>
      <c r="F82" s="16">
        <f t="shared" si="80"/>
        <v>57.142857142857139</v>
      </c>
      <c r="G82" s="16">
        <v>21</v>
      </c>
      <c r="H82" s="16">
        <v>17</v>
      </c>
      <c r="I82" s="16">
        <f t="shared" si="81"/>
        <v>80.952380952380949</v>
      </c>
      <c r="J82" s="16">
        <v>21</v>
      </c>
      <c r="K82" s="16">
        <v>15</v>
      </c>
      <c r="L82" s="16">
        <f t="shared" si="82"/>
        <v>71.428571428571431</v>
      </c>
      <c r="M82" s="16">
        <v>21</v>
      </c>
      <c r="N82" s="16">
        <v>10</v>
      </c>
      <c r="O82" s="16">
        <f t="shared" si="83"/>
        <v>47.619047619047613</v>
      </c>
      <c r="P82" s="16">
        <v>21</v>
      </c>
      <c r="Q82" s="16">
        <v>14</v>
      </c>
      <c r="R82" s="16">
        <f t="shared" si="84"/>
        <v>66.666666666666657</v>
      </c>
      <c r="S82" s="16">
        <v>21</v>
      </c>
      <c r="T82" s="16">
        <v>17</v>
      </c>
      <c r="U82" s="16">
        <f t="shared" si="85"/>
        <v>80.952380952380949</v>
      </c>
      <c r="V82" s="16">
        <f t="shared" si="86"/>
        <v>21</v>
      </c>
      <c r="W82" s="16">
        <v>10</v>
      </c>
      <c r="X82" s="16">
        <f t="shared" si="87"/>
        <v>47.619047619047613</v>
      </c>
    </row>
    <row r="83" spans="1:24" ht="39" customHeight="1">
      <c r="A83" s="1">
        <v>64</v>
      </c>
      <c r="B83" s="3" t="s">
        <v>68</v>
      </c>
      <c r="C83" s="2" t="s">
        <v>73</v>
      </c>
      <c r="D83" s="9">
        <v>42</v>
      </c>
      <c r="E83" s="9">
        <v>30</v>
      </c>
      <c r="F83" s="16">
        <f t="shared" si="80"/>
        <v>71.428571428571431</v>
      </c>
      <c r="G83" s="16">
        <v>42</v>
      </c>
      <c r="H83" s="16">
        <v>42</v>
      </c>
      <c r="I83" s="16">
        <f t="shared" si="81"/>
        <v>100</v>
      </c>
      <c r="J83" s="16">
        <v>42</v>
      </c>
      <c r="K83" s="16">
        <v>29</v>
      </c>
      <c r="L83" s="16">
        <f t="shared" si="82"/>
        <v>69.047619047619051</v>
      </c>
      <c r="M83" s="16">
        <v>42</v>
      </c>
      <c r="N83" s="16">
        <v>29</v>
      </c>
      <c r="O83" s="16">
        <f t="shared" si="83"/>
        <v>69.047619047619051</v>
      </c>
      <c r="P83" s="16">
        <v>42</v>
      </c>
      <c r="Q83" s="16">
        <v>30</v>
      </c>
      <c r="R83" s="16">
        <f t="shared" si="84"/>
        <v>71.428571428571431</v>
      </c>
      <c r="S83" s="16">
        <v>42</v>
      </c>
      <c r="T83" s="16">
        <v>34</v>
      </c>
      <c r="U83" s="16">
        <f t="shared" si="85"/>
        <v>80.952380952380949</v>
      </c>
      <c r="V83" s="16">
        <f t="shared" si="86"/>
        <v>42</v>
      </c>
      <c r="W83" s="16">
        <v>27</v>
      </c>
      <c r="X83" s="16">
        <f t="shared" si="87"/>
        <v>64.285714285714292</v>
      </c>
    </row>
    <row r="84" spans="1:24" ht="39" customHeight="1">
      <c r="A84" s="1">
        <v>65</v>
      </c>
      <c r="B84" s="3" t="s">
        <v>68</v>
      </c>
      <c r="C84" s="2" t="s">
        <v>74</v>
      </c>
      <c r="D84" s="9">
        <v>47</v>
      </c>
      <c r="E84" s="9">
        <v>41</v>
      </c>
      <c r="F84" s="16">
        <f t="shared" si="80"/>
        <v>87.2340425531915</v>
      </c>
      <c r="G84" s="16">
        <v>47</v>
      </c>
      <c r="H84" s="16">
        <v>45</v>
      </c>
      <c r="I84" s="16">
        <f t="shared" si="81"/>
        <v>95.744680851063833</v>
      </c>
      <c r="J84" s="16">
        <v>47</v>
      </c>
      <c r="K84" s="16">
        <v>41</v>
      </c>
      <c r="L84" s="16">
        <f t="shared" si="82"/>
        <v>87.2340425531915</v>
      </c>
      <c r="M84" s="16">
        <v>47</v>
      </c>
      <c r="N84" s="16">
        <v>29</v>
      </c>
      <c r="O84" s="16">
        <f t="shared" si="83"/>
        <v>61.702127659574465</v>
      </c>
      <c r="P84" s="16">
        <v>47</v>
      </c>
      <c r="Q84" s="16">
        <v>32</v>
      </c>
      <c r="R84" s="16">
        <f t="shared" si="84"/>
        <v>68.085106382978722</v>
      </c>
      <c r="S84" s="16">
        <v>47</v>
      </c>
      <c r="T84" s="16">
        <v>38</v>
      </c>
      <c r="U84" s="16">
        <f t="shared" si="85"/>
        <v>80.851063829787222</v>
      </c>
      <c r="V84" s="16">
        <f t="shared" si="86"/>
        <v>47</v>
      </c>
      <c r="W84" s="16">
        <v>28</v>
      </c>
      <c r="X84" s="16">
        <f t="shared" si="87"/>
        <v>59.574468085106382</v>
      </c>
    </row>
    <row r="85" spans="1:24" ht="39" customHeight="1">
      <c r="A85" s="1">
        <v>66</v>
      </c>
      <c r="B85" s="3" t="s">
        <v>68</v>
      </c>
      <c r="C85" s="2" t="s">
        <v>75</v>
      </c>
      <c r="D85" s="9">
        <v>14</v>
      </c>
      <c r="E85" s="9">
        <v>11</v>
      </c>
      <c r="F85" s="16">
        <f t="shared" si="80"/>
        <v>78.571428571428569</v>
      </c>
      <c r="G85" s="16">
        <v>14</v>
      </c>
      <c r="H85" s="16">
        <v>11</v>
      </c>
      <c r="I85" s="16">
        <f t="shared" si="81"/>
        <v>78.571428571428569</v>
      </c>
      <c r="J85" s="16">
        <v>14</v>
      </c>
      <c r="K85" s="16">
        <v>8</v>
      </c>
      <c r="L85" s="16">
        <f t="shared" si="82"/>
        <v>57.142857142857139</v>
      </c>
      <c r="M85" s="16">
        <v>14</v>
      </c>
      <c r="N85" s="16">
        <v>6</v>
      </c>
      <c r="O85" s="16">
        <f t="shared" si="83"/>
        <v>42.857142857142854</v>
      </c>
      <c r="P85" s="16">
        <v>14</v>
      </c>
      <c r="Q85" s="16">
        <v>10</v>
      </c>
      <c r="R85" s="16">
        <f t="shared" si="84"/>
        <v>71.428571428571431</v>
      </c>
      <c r="S85" s="16">
        <v>14</v>
      </c>
      <c r="T85" s="16">
        <v>14</v>
      </c>
      <c r="U85" s="16">
        <f t="shared" si="85"/>
        <v>100</v>
      </c>
      <c r="V85" s="16">
        <f t="shared" si="86"/>
        <v>14</v>
      </c>
      <c r="W85" s="16">
        <v>6</v>
      </c>
      <c r="X85" s="16">
        <f t="shared" si="87"/>
        <v>42.857142857142854</v>
      </c>
    </row>
    <row r="86" spans="1:24" ht="39" customHeight="1">
      <c r="A86" s="1">
        <v>67</v>
      </c>
      <c r="B86" s="3" t="s">
        <v>68</v>
      </c>
      <c r="C86" s="2" t="s">
        <v>76</v>
      </c>
      <c r="D86" s="9">
        <v>26</v>
      </c>
      <c r="E86" s="9">
        <v>25</v>
      </c>
      <c r="F86" s="16">
        <f t="shared" si="80"/>
        <v>96.15384615384616</v>
      </c>
      <c r="G86" s="16">
        <v>26</v>
      </c>
      <c r="H86" s="16">
        <v>24</v>
      </c>
      <c r="I86" s="16">
        <f t="shared" si="81"/>
        <v>92.307692307692307</v>
      </c>
      <c r="J86" s="16">
        <v>26</v>
      </c>
      <c r="K86" s="16">
        <v>25</v>
      </c>
      <c r="L86" s="16">
        <f t="shared" si="82"/>
        <v>96.15384615384616</v>
      </c>
      <c r="M86" s="16">
        <v>26</v>
      </c>
      <c r="N86" s="16">
        <v>23</v>
      </c>
      <c r="O86" s="16">
        <f t="shared" si="83"/>
        <v>88.461538461538453</v>
      </c>
      <c r="P86" s="16">
        <v>26</v>
      </c>
      <c r="Q86" s="16">
        <v>22</v>
      </c>
      <c r="R86" s="16">
        <f t="shared" si="84"/>
        <v>84.615384615384613</v>
      </c>
      <c r="S86" s="16">
        <v>26</v>
      </c>
      <c r="T86" s="16">
        <v>26</v>
      </c>
      <c r="U86" s="16">
        <f t="shared" si="85"/>
        <v>100</v>
      </c>
      <c r="V86" s="16">
        <f t="shared" si="86"/>
        <v>26</v>
      </c>
      <c r="W86" s="16">
        <v>22</v>
      </c>
      <c r="X86" s="16">
        <f t="shared" si="87"/>
        <v>84.615384615384613</v>
      </c>
    </row>
    <row r="87" spans="1:24" ht="39" customHeight="1">
      <c r="A87" s="1">
        <v>68</v>
      </c>
      <c r="B87" s="3" t="s">
        <v>68</v>
      </c>
      <c r="C87" s="2" t="s">
        <v>77</v>
      </c>
      <c r="D87" s="9">
        <v>15</v>
      </c>
      <c r="E87" s="9">
        <v>15</v>
      </c>
      <c r="F87" s="16">
        <f t="shared" si="80"/>
        <v>100</v>
      </c>
      <c r="G87" s="16">
        <v>15</v>
      </c>
      <c r="H87" s="16">
        <v>15</v>
      </c>
      <c r="I87" s="16">
        <f t="shared" si="81"/>
        <v>100</v>
      </c>
      <c r="J87" s="16">
        <v>15</v>
      </c>
      <c r="K87" s="16">
        <v>14</v>
      </c>
      <c r="L87" s="16">
        <f t="shared" si="82"/>
        <v>93.333333333333329</v>
      </c>
      <c r="M87" s="16">
        <v>15</v>
      </c>
      <c r="N87" s="16">
        <v>13</v>
      </c>
      <c r="O87" s="16">
        <f t="shared" si="83"/>
        <v>86.666666666666671</v>
      </c>
      <c r="P87" s="16">
        <v>15</v>
      </c>
      <c r="Q87" s="16">
        <v>11</v>
      </c>
      <c r="R87" s="16">
        <f t="shared" si="84"/>
        <v>73.333333333333329</v>
      </c>
      <c r="S87" s="16">
        <v>15</v>
      </c>
      <c r="T87" s="16">
        <v>15</v>
      </c>
      <c r="U87" s="16">
        <f t="shared" si="85"/>
        <v>100</v>
      </c>
      <c r="V87" s="16">
        <f t="shared" si="86"/>
        <v>15</v>
      </c>
      <c r="W87" s="16">
        <v>11</v>
      </c>
      <c r="X87" s="16">
        <f t="shared" si="87"/>
        <v>73.333333333333329</v>
      </c>
    </row>
    <row r="88" spans="1:24" ht="39" customHeight="1">
      <c r="A88" s="1"/>
      <c r="B88" s="3"/>
      <c r="C88" s="17" t="s">
        <v>137</v>
      </c>
      <c r="D88" s="19">
        <f>SUM(D79:D87)</f>
        <v>286</v>
      </c>
      <c r="E88" s="19">
        <f>SUM(E79:E87)</f>
        <v>238</v>
      </c>
      <c r="F88" s="19">
        <f t="shared" si="80"/>
        <v>83.216783216783213</v>
      </c>
      <c r="G88" s="19">
        <f>SUM(G79:G87)</f>
        <v>286</v>
      </c>
      <c r="H88" s="19">
        <f>SUM(H79:H87)</f>
        <v>264</v>
      </c>
      <c r="I88" s="19">
        <f t="shared" si="81"/>
        <v>92.307692307692307</v>
      </c>
      <c r="J88" s="19">
        <f>SUM(J79:J87)</f>
        <v>286</v>
      </c>
      <c r="K88" s="19">
        <f>SUM(K79:K87)</f>
        <v>228</v>
      </c>
      <c r="L88" s="19">
        <f t="shared" si="82"/>
        <v>79.72027972027972</v>
      </c>
      <c r="M88" s="19">
        <f>SUM(M79:M87)</f>
        <v>286</v>
      </c>
      <c r="N88" s="19">
        <f>SUM(N79:N87)</f>
        <v>194</v>
      </c>
      <c r="O88" s="19">
        <f t="shared" si="83"/>
        <v>67.832167832167841</v>
      </c>
      <c r="P88" s="19">
        <f>SUM(P79:P87)</f>
        <v>286</v>
      </c>
      <c r="Q88" s="19">
        <f>SUM(Q79:Q87)</f>
        <v>220</v>
      </c>
      <c r="R88" s="19">
        <f t="shared" si="84"/>
        <v>76.923076923076934</v>
      </c>
      <c r="S88" s="19">
        <f>SUM(S79:S87)</f>
        <v>286</v>
      </c>
      <c r="T88" s="19">
        <f>SUM(T79:T87)</f>
        <v>243</v>
      </c>
      <c r="U88" s="19">
        <f t="shared" si="85"/>
        <v>84.965034965034974</v>
      </c>
      <c r="V88" s="19">
        <f>SUM(V79:V87)</f>
        <v>286</v>
      </c>
      <c r="W88" s="19">
        <f>SUM(W79:W87)</f>
        <v>188</v>
      </c>
      <c r="X88" s="19">
        <f t="shared" si="87"/>
        <v>65.734265734265733</v>
      </c>
    </row>
    <row r="89" spans="1:24" ht="33.950000000000003" customHeight="1">
      <c r="A89" s="63" t="s">
        <v>78</v>
      </c>
      <c r="B89" s="64"/>
      <c r="C89" s="64"/>
      <c r="D89" s="12"/>
      <c r="E89" s="12"/>
      <c r="F89" s="12"/>
      <c r="G89" s="12"/>
      <c r="H89" s="12"/>
      <c r="I89" s="12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spans="1:24" ht="40.5" customHeight="1">
      <c r="A90" s="1">
        <v>69</v>
      </c>
      <c r="B90" s="3" t="s">
        <v>78</v>
      </c>
      <c r="C90" s="2" t="s">
        <v>79</v>
      </c>
      <c r="D90" s="8">
        <v>67</v>
      </c>
      <c r="E90" s="8">
        <v>56</v>
      </c>
      <c r="F90" s="8">
        <f>E90/D90*100</f>
        <v>83.582089552238799</v>
      </c>
      <c r="G90" s="8">
        <v>67</v>
      </c>
      <c r="H90" s="8">
        <v>65</v>
      </c>
      <c r="I90" s="8">
        <f>H90/G90*100</f>
        <v>97.014925373134332</v>
      </c>
      <c r="J90" s="8">
        <v>67</v>
      </c>
      <c r="K90" s="8">
        <v>52</v>
      </c>
      <c r="L90" s="8">
        <f>K90/J90*100</f>
        <v>77.611940298507463</v>
      </c>
      <c r="M90" s="8">
        <v>67</v>
      </c>
      <c r="N90" s="8">
        <v>48</v>
      </c>
      <c r="O90" s="8">
        <f>N90/M90*100</f>
        <v>71.641791044776113</v>
      </c>
      <c r="P90" s="8">
        <v>67</v>
      </c>
      <c r="Q90" s="8">
        <v>43</v>
      </c>
      <c r="R90" s="8">
        <f>Q90/P90*100</f>
        <v>64.179104477611943</v>
      </c>
      <c r="S90" s="8">
        <v>67</v>
      </c>
      <c r="T90" s="8">
        <v>54</v>
      </c>
      <c r="U90" s="8">
        <f>T90/S90*100</f>
        <v>80.597014925373131</v>
      </c>
      <c r="V90" s="8">
        <v>67</v>
      </c>
      <c r="W90" s="8">
        <v>45</v>
      </c>
      <c r="X90" s="8">
        <f>W90/V90*100</f>
        <v>67.164179104477611</v>
      </c>
    </row>
    <row r="91" spans="1:24" ht="40.5" customHeight="1">
      <c r="A91" s="1">
        <v>70</v>
      </c>
      <c r="B91" s="3" t="s">
        <v>78</v>
      </c>
      <c r="C91" s="2" t="s">
        <v>80</v>
      </c>
      <c r="D91" s="6">
        <f>46+27</f>
        <v>73</v>
      </c>
      <c r="E91" s="6">
        <f>36+22</f>
        <v>58</v>
      </c>
      <c r="F91" s="8">
        <f t="shared" ref="F91:F97" si="88">E91/D91*100</f>
        <v>79.452054794520549</v>
      </c>
      <c r="G91" s="8">
        <v>73</v>
      </c>
      <c r="H91" s="8">
        <f>44+27</f>
        <v>71</v>
      </c>
      <c r="I91" s="8">
        <f t="shared" ref="I91:I97" si="89">H91/G91*100</f>
        <v>97.260273972602747</v>
      </c>
      <c r="J91" s="8">
        <v>73</v>
      </c>
      <c r="K91" s="8">
        <f>21+26</f>
        <v>47</v>
      </c>
      <c r="L91" s="8">
        <f t="shared" ref="L91:L97" si="90">K91/J91*100</f>
        <v>64.38356164383562</v>
      </c>
      <c r="M91" s="8">
        <v>73</v>
      </c>
      <c r="N91" s="8">
        <v>38</v>
      </c>
      <c r="O91" s="8">
        <f t="shared" ref="O91:O97" si="91">N91/M91*100</f>
        <v>52.054794520547944</v>
      </c>
      <c r="P91" s="8">
        <v>73</v>
      </c>
      <c r="Q91" s="8">
        <v>54</v>
      </c>
      <c r="R91" s="8">
        <f t="shared" ref="R91:R97" si="92">Q91/P91*100</f>
        <v>73.972602739726028</v>
      </c>
      <c r="S91" s="8">
        <v>73</v>
      </c>
      <c r="T91" s="8">
        <v>67</v>
      </c>
      <c r="U91" s="8">
        <f t="shared" ref="U91:U97" si="93">T91/S91*100</f>
        <v>91.780821917808225</v>
      </c>
      <c r="V91" s="8">
        <v>73</v>
      </c>
      <c r="W91" s="8">
        <v>56</v>
      </c>
      <c r="X91" s="8">
        <f t="shared" ref="X91:X97" si="94">W91/V91*100</f>
        <v>76.712328767123282</v>
      </c>
    </row>
    <row r="92" spans="1:24" ht="40.5" customHeight="1">
      <c r="A92" s="1">
        <v>71</v>
      </c>
      <c r="B92" s="3" t="s">
        <v>78</v>
      </c>
      <c r="C92" s="2" t="s">
        <v>81</v>
      </c>
      <c r="D92" s="6">
        <v>32</v>
      </c>
      <c r="E92" s="6">
        <v>28</v>
      </c>
      <c r="F92" s="8">
        <f t="shared" si="88"/>
        <v>87.5</v>
      </c>
      <c r="G92" s="8">
        <v>32</v>
      </c>
      <c r="H92" s="8">
        <v>29</v>
      </c>
      <c r="I92" s="8">
        <f t="shared" si="89"/>
        <v>90.625</v>
      </c>
      <c r="J92" s="8">
        <v>32</v>
      </c>
      <c r="K92" s="8">
        <v>29</v>
      </c>
      <c r="L92" s="8">
        <f t="shared" si="90"/>
        <v>90.625</v>
      </c>
      <c r="M92" s="8">
        <v>32</v>
      </c>
      <c r="N92" s="8">
        <v>27</v>
      </c>
      <c r="O92" s="8">
        <f t="shared" si="91"/>
        <v>84.375</v>
      </c>
      <c r="P92" s="8">
        <v>32</v>
      </c>
      <c r="Q92" s="8">
        <v>31</v>
      </c>
      <c r="R92" s="8">
        <f t="shared" si="92"/>
        <v>96.875</v>
      </c>
      <c r="S92" s="8">
        <v>32</v>
      </c>
      <c r="T92" s="8">
        <v>26</v>
      </c>
      <c r="U92" s="8">
        <f t="shared" si="93"/>
        <v>81.25</v>
      </c>
      <c r="V92" s="8">
        <v>32</v>
      </c>
      <c r="W92" s="8">
        <v>28</v>
      </c>
      <c r="X92" s="8">
        <f t="shared" si="94"/>
        <v>87.5</v>
      </c>
    </row>
    <row r="93" spans="1:24" ht="40.5" customHeight="1">
      <c r="A93" s="1">
        <v>72</v>
      </c>
      <c r="B93" s="3" t="s">
        <v>78</v>
      </c>
      <c r="C93" s="2" t="s">
        <v>82</v>
      </c>
      <c r="D93" s="6">
        <f>86+49</f>
        <v>135</v>
      </c>
      <c r="E93" s="6">
        <f>85+47</f>
        <v>132</v>
      </c>
      <c r="F93" s="8">
        <f t="shared" si="88"/>
        <v>97.777777777777771</v>
      </c>
      <c r="G93" s="8">
        <v>135</v>
      </c>
      <c r="H93" s="8">
        <f>84+49</f>
        <v>133</v>
      </c>
      <c r="I93" s="8">
        <f t="shared" si="89"/>
        <v>98.518518518518519</v>
      </c>
      <c r="J93" s="8">
        <v>135</v>
      </c>
      <c r="K93" s="8">
        <f>47+42</f>
        <v>89</v>
      </c>
      <c r="L93" s="8">
        <f t="shared" si="90"/>
        <v>65.925925925925924</v>
      </c>
      <c r="M93" s="8">
        <v>135</v>
      </c>
      <c r="N93" s="8">
        <f>78+34</f>
        <v>112</v>
      </c>
      <c r="O93" s="8">
        <f t="shared" si="91"/>
        <v>82.962962962962962</v>
      </c>
      <c r="P93" s="8">
        <v>135</v>
      </c>
      <c r="Q93" s="8">
        <f>65+22</f>
        <v>87</v>
      </c>
      <c r="R93" s="8">
        <f t="shared" si="92"/>
        <v>64.444444444444443</v>
      </c>
      <c r="S93" s="8">
        <v>135</v>
      </c>
      <c r="T93" s="8">
        <f>68+49</f>
        <v>117</v>
      </c>
      <c r="U93" s="8">
        <f t="shared" si="93"/>
        <v>86.666666666666671</v>
      </c>
      <c r="V93" s="8">
        <v>135</v>
      </c>
      <c r="W93" s="8">
        <v>112</v>
      </c>
      <c r="X93" s="8">
        <f t="shared" si="94"/>
        <v>82.962962962962962</v>
      </c>
    </row>
    <row r="94" spans="1:24" ht="40.5" customHeight="1">
      <c r="A94" s="1">
        <v>73</v>
      </c>
      <c r="B94" s="3" t="s">
        <v>78</v>
      </c>
      <c r="C94" s="2" t="s">
        <v>83</v>
      </c>
      <c r="D94" s="6">
        <v>9</v>
      </c>
      <c r="E94" s="6">
        <v>8</v>
      </c>
      <c r="F94" s="8">
        <f t="shared" si="88"/>
        <v>88.888888888888886</v>
      </c>
      <c r="G94" s="8">
        <v>9</v>
      </c>
      <c r="H94" s="8">
        <v>7</v>
      </c>
      <c r="I94" s="8">
        <f t="shared" si="89"/>
        <v>77.777777777777786</v>
      </c>
      <c r="J94" s="8">
        <v>9</v>
      </c>
      <c r="K94" s="8">
        <v>5</v>
      </c>
      <c r="L94" s="8">
        <f t="shared" si="90"/>
        <v>55.555555555555557</v>
      </c>
      <c r="M94" s="8">
        <v>9</v>
      </c>
      <c r="N94" s="8">
        <v>7</v>
      </c>
      <c r="O94" s="8">
        <f t="shared" si="91"/>
        <v>77.777777777777786</v>
      </c>
      <c r="P94" s="8">
        <v>9</v>
      </c>
      <c r="Q94" s="8">
        <v>8</v>
      </c>
      <c r="R94" s="8">
        <f t="shared" si="92"/>
        <v>88.888888888888886</v>
      </c>
      <c r="S94" s="8">
        <v>9</v>
      </c>
      <c r="T94" s="8">
        <v>9</v>
      </c>
      <c r="U94" s="8">
        <f t="shared" si="93"/>
        <v>100</v>
      </c>
      <c r="V94" s="8">
        <v>9</v>
      </c>
      <c r="W94" s="8">
        <v>5</v>
      </c>
      <c r="X94" s="8">
        <f t="shared" si="94"/>
        <v>55.555555555555557</v>
      </c>
    </row>
    <row r="95" spans="1:24" ht="40.5" customHeight="1">
      <c r="A95" s="1">
        <v>74</v>
      </c>
      <c r="B95" s="3" t="s">
        <v>78</v>
      </c>
      <c r="C95" s="2" t="s">
        <v>84</v>
      </c>
      <c r="D95" s="6">
        <v>70</v>
      </c>
      <c r="E95" s="6">
        <v>48</v>
      </c>
      <c r="F95" s="8">
        <f t="shared" si="88"/>
        <v>68.571428571428569</v>
      </c>
      <c r="G95" s="8">
        <v>70</v>
      </c>
      <c r="H95" s="8">
        <v>60</v>
      </c>
      <c r="I95" s="8">
        <f t="shared" si="89"/>
        <v>85.714285714285708</v>
      </c>
      <c r="J95" s="8">
        <v>70</v>
      </c>
      <c r="K95" s="8">
        <v>60</v>
      </c>
      <c r="L95" s="8">
        <f t="shared" si="90"/>
        <v>85.714285714285708</v>
      </c>
      <c r="M95" s="8">
        <v>70</v>
      </c>
      <c r="N95" s="8">
        <v>44</v>
      </c>
      <c r="O95" s="8">
        <f t="shared" si="91"/>
        <v>62.857142857142854</v>
      </c>
      <c r="P95" s="8">
        <v>70</v>
      </c>
      <c r="Q95" s="8">
        <v>49</v>
      </c>
      <c r="R95" s="8">
        <f t="shared" si="92"/>
        <v>70</v>
      </c>
      <c r="S95" s="8">
        <v>70</v>
      </c>
      <c r="T95" s="8">
        <v>62</v>
      </c>
      <c r="U95" s="8">
        <f t="shared" si="93"/>
        <v>88.571428571428569</v>
      </c>
      <c r="V95" s="8">
        <v>70</v>
      </c>
      <c r="W95" s="8">
        <v>54</v>
      </c>
      <c r="X95" s="8">
        <f t="shared" si="94"/>
        <v>77.142857142857153</v>
      </c>
    </row>
    <row r="96" spans="1:24" ht="40.5" customHeight="1">
      <c r="A96" s="1">
        <v>75</v>
      </c>
      <c r="B96" s="3" t="s">
        <v>78</v>
      </c>
      <c r="C96" s="2" t="s">
        <v>85</v>
      </c>
      <c r="D96" s="6">
        <v>9</v>
      </c>
      <c r="E96" s="6">
        <v>9</v>
      </c>
      <c r="F96" s="8">
        <f t="shared" si="88"/>
        <v>100</v>
      </c>
      <c r="G96" s="8">
        <v>9</v>
      </c>
      <c r="H96" s="8">
        <v>9</v>
      </c>
      <c r="I96" s="8">
        <f t="shared" si="89"/>
        <v>100</v>
      </c>
      <c r="J96" s="8">
        <v>9</v>
      </c>
      <c r="K96" s="8">
        <v>6</v>
      </c>
      <c r="L96" s="8">
        <f t="shared" si="90"/>
        <v>66.666666666666657</v>
      </c>
      <c r="M96" s="8">
        <v>9</v>
      </c>
      <c r="N96" s="8">
        <v>9</v>
      </c>
      <c r="O96" s="8">
        <f t="shared" si="91"/>
        <v>100</v>
      </c>
      <c r="P96" s="8">
        <v>9</v>
      </c>
      <c r="Q96" s="8">
        <v>8</v>
      </c>
      <c r="R96" s="8">
        <f t="shared" si="92"/>
        <v>88.888888888888886</v>
      </c>
      <c r="S96" s="8">
        <v>9</v>
      </c>
      <c r="T96" s="8">
        <v>9</v>
      </c>
      <c r="U96" s="8">
        <f t="shared" si="93"/>
        <v>100</v>
      </c>
      <c r="V96" s="8">
        <v>9</v>
      </c>
      <c r="W96" s="8">
        <v>7</v>
      </c>
      <c r="X96" s="8">
        <f t="shared" si="94"/>
        <v>77.777777777777786</v>
      </c>
    </row>
    <row r="97" spans="1:24" ht="40.5" customHeight="1">
      <c r="A97" s="1"/>
      <c r="B97" s="3"/>
      <c r="C97" s="17" t="s">
        <v>137</v>
      </c>
      <c r="D97" s="27">
        <f>SUM(D90:D96)</f>
        <v>395</v>
      </c>
      <c r="E97" s="27">
        <f>SUM(E90:E96)</f>
        <v>339</v>
      </c>
      <c r="F97" s="28">
        <f t="shared" si="88"/>
        <v>85.822784810126578</v>
      </c>
      <c r="G97" s="28">
        <f>SUM(G90:G96)</f>
        <v>395</v>
      </c>
      <c r="H97" s="28">
        <f>SUM(H90:H96)</f>
        <v>374</v>
      </c>
      <c r="I97" s="28">
        <f t="shared" si="89"/>
        <v>94.683544303797476</v>
      </c>
      <c r="J97" s="28">
        <f>SUM(J90:J96)</f>
        <v>395</v>
      </c>
      <c r="K97" s="28">
        <f>SUM(K90:K96)</f>
        <v>288</v>
      </c>
      <c r="L97" s="28">
        <f t="shared" si="90"/>
        <v>72.911392405063296</v>
      </c>
      <c r="M97" s="28">
        <f>SUM(M90:M96)</f>
        <v>395</v>
      </c>
      <c r="N97" s="28">
        <f>SUM(N90:N96)</f>
        <v>285</v>
      </c>
      <c r="O97" s="28">
        <f t="shared" si="91"/>
        <v>72.151898734177209</v>
      </c>
      <c r="P97" s="28">
        <f>SUM(P90:P96)</f>
        <v>395</v>
      </c>
      <c r="Q97" s="28">
        <f>SUM(Q90:Q96)</f>
        <v>280</v>
      </c>
      <c r="R97" s="28">
        <f t="shared" si="92"/>
        <v>70.886075949367083</v>
      </c>
      <c r="S97" s="28">
        <f>SUM(S90:S96)</f>
        <v>395</v>
      </c>
      <c r="T97" s="28">
        <f>SUM(T90:T96)</f>
        <v>344</v>
      </c>
      <c r="U97" s="28">
        <f t="shared" si="93"/>
        <v>87.088607594936704</v>
      </c>
      <c r="V97" s="28">
        <f>SUM(V90:V96)</f>
        <v>395</v>
      </c>
      <c r="W97" s="28">
        <f>SUM(W90:W96)</f>
        <v>307</v>
      </c>
      <c r="X97" s="28">
        <f t="shared" si="94"/>
        <v>77.721518987341781</v>
      </c>
    </row>
    <row r="98" spans="1:24" ht="33.950000000000003" customHeight="1">
      <c r="A98" s="63" t="s">
        <v>86</v>
      </c>
      <c r="B98" s="64"/>
      <c r="C98" s="64"/>
      <c r="D98" s="12"/>
      <c r="E98" s="12"/>
      <c r="F98" s="12"/>
      <c r="G98" s="12"/>
      <c r="H98" s="12"/>
      <c r="I98" s="12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spans="1:24" ht="57" customHeight="1">
      <c r="A99" s="1">
        <v>76</v>
      </c>
      <c r="B99" s="5" t="s">
        <v>86</v>
      </c>
      <c r="C99" s="2" t="s">
        <v>87</v>
      </c>
      <c r="D99" s="48">
        <v>28</v>
      </c>
      <c r="E99" s="48">
        <v>26</v>
      </c>
      <c r="F99" s="52">
        <f t="shared" ref="F99:F105" si="95">E99/D99*100</f>
        <v>92.857142857142861</v>
      </c>
      <c r="G99" s="48">
        <v>28</v>
      </c>
      <c r="H99" s="48">
        <v>27</v>
      </c>
      <c r="I99" s="50">
        <f t="shared" ref="I99:I105" si="96">H99/G99*100</f>
        <v>96.428571428571431</v>
      </c>
      <c r="J99" s="48">
        <v>28</v>
      </c>
      <c r="K99" s="48">
        <v>27</v>
      </c>
      <c r="L99" s="50">
        <f t="shared" ref="L99:L105" si="97">K99/J99*100</f>
        <v>96.428571428571431</v>
      </c>
      <c r="M99" s="48">
        <v>28</v>
      </c>
      <c r="N99" s="48">
        <v>24</v>
      </c>
      <c r="O99" s="50">
        <f t="shared" ref="O99:O105" si="98">N99/M99*100</f>
        <v>85.714285714285708</v>
      </c>
      <c r="P99" s="48">
        <v>28</v>
      </c>
      <c r="Q99" s="48">
        <v>22</v>
      </c>
      <c r="R99" s="50">
        <f t="shared" ref="R99:R105" si="99">Q99/P99*100</f>
        <v>78.571428571428569</v>
      </c>
      <c r="S99" s="48">
        <v>28</v>
      </c>
      <c r="T99" s="48">
        <v>27</v>
      </c>
      <c r="U99" s="50">
        <f t="shared" ref="U99:U105" si="100">T99/S99*100</f>
        <v>96.428571428571431</v>
      </c>
      <c r="V99" s="48">
        <v>28</v>
      </c>
      <c r="W99" s="48">
        <v>22</v>
      </c>
      <c r="X99" s="50">
        <f t="shared" ref="X99:X105" si="101">W99/V99*100</f>
        <v>78.571428571428569</v>
      </c>
    </row>
    <row r="100" spans="1:24" ht="57" customHeight="1">
      <c r="A100" s="1">
        <v>77</v>
      </c>
      <c r="B100" s="5" t="s">
        <v>86</v>
      </c>
      <c r="C100" s="2" t="s">
        <v>88</v>
      </c>
      <c r="D100" s="48">
        <v>16</v>
      </c>
      <c r="E100" s="48">
        <v>16</v>
      </c>
      <c r="F100" s="52">
        <f t="shared" si="95"/>
        <v>100</v>
      </c>
      <c r="G100" s="8">
        <v>16</v>
      </c>
      <c r="H100" s="8">
        <v>16</v>
      </c>
      <c r="I100" s="51">
        <f t="shared" si="96"/>
        <v>100</v>
      </c>
      <c r="J100" s="30">
        <v>16</v>
      </c>
      <c r="K100" s="30">
        <v>16</v>
      </c>
      <c r="L100" s="51">
        <f t="shared" si="97"/>
        <v>100</v>
      </c>
      <c r="M100" s="30">
        <v>16</v>
      </c>
      <c r="N100" s="30">
        <v>16</v>
      </c>
      <c r="O100" s="51">
        <f t="shared" si="98"/>
        <v>100</v>
      </c>
      <c r="P100" s="30">
        <v>16</v>
      </c>
      <c r="Q100" s="30">
        <v>16</v>
      </c>
      <c r="R100" s="51">
        <f t="shared" si="99"/>
        <v>100</v>
      </c>
      <c r="S100" s="30">
        <v>16</v>
      </c>
      <c r="T100" s="30">
        <v>16</v>
      </c>
      <c r="U100" s="51">
        <f t="shared" si="100"/>
        <v>100</v>
      </c>
      <c r="V100" s="30">
        <v>16</v>
      </c>
      <c r="W100" s="30">
        <v>16</v>
      </c>
      <c r="X100" s="51">
        <f t="shared" si="101"/>
        <v>100</v>
      </c>
    </row>
    <row r="101" spans="1:24" ht="57" customHeight="1">
      <c r="A101" s="1">
        <v>78</v>
      </c>
      <c r="B101" s="5" t="s">
        <v>86</v>
      </c>
      <c r="C101" s="2" t="s">
        <v>89</v>
      </c>
      <c r="D101" s="48">
        <v>16</v>
      </c>
      <c r="E101" s="48">
        <v>13</v>
      </c>
      <c r="F101" s="52">
        <f t="shared" si="95"/>
        <v>81.25</v>
      </c>
      <c r="G101" s="48">
        <v>16</v>
      </c>
      <c r="H101" s="48">
        <v>16</v>
      </c>
      <c r="I101" s="51">
        <f t="shared" si="96"/>
        <v>100</v>
      </c>
      <c r="J101" s="48">
        <v>16</v>
      </c>
      <c r="K101" s="48">
        <v>15</v>
      </c>
      <c r="L101" s="51">
        <f t="shared" si="97"/>
        <v>93.75</v>
      </c>
      <c r="M101" s="48">
        <v>16</v>
      </c>
      <c r="N101" s="48">
        <v>13</v>
      </c>
      <c r="O101" s="51">
        <f t="shared" si="98"/>
        <v>81.25</v>
      </c>
      <c r="P101" s="48">
        <v>16</v>
      </c>
      <c r="Q101" s="48">
        <v>12</v>
      </c>
      <c r="R101" s="51">
        <f t="shared" si="99"/>
        <v>75</v>
      </c>
      <c r="S101" s="48">
        <v>16</v>
      </c>
      <c r="T101" s="48">
        <v>16</v>
      </c>
      <c r="U101" s="51">
        <f t="shared" si="100"/>
        <v>100</v>
      </c>
      <c r="V101" s="48">
        <v>16</v>
      </c>
      <c r="W101" s="48">
        <v>12</v>
      </c>
      <c r="X101" s="51">
        <f t="shared" si="101"/>
        <v>75</v>
      </c>
    </row>
    <row r="102" spans="1:24" ht="57" customHeight="1">
      <c r="A102" s="1">
        <v>79</v>
      </c>
      <c r="B102" s="5" t="s">
        <v>86</v>
      </c>
      <c r="C102" s="2" t="s">
        <v>90</v>
      </c>
      <c r="D102" s="48">
        <v>21</v>
      </c>
      <c r="E102" s="48">
        <v>21</v>
      </c>
      <c r="F102" s="52">
        <f t="shared" si="95"/>
        <v>100</v>
      </c>
      <c r="G102" s="8">
        <v>21</v>
      </c>
      <c r="H102" s="8">
        <v>21</v>
      </c>
      <c r="I102" s="51">
        <f t="shared" si="96"/>
        <v>100</v>
      </c>
      <c r="J102" s="30">
        <v>21</v>
      </c>
      <c r="K102" s="30">
        <v>20</v>
      </c>
      <c r="L102" s="51">
        <f t="shared" si="97"/>
        <v>95.238095238095227</v>
      </c>
      <c r="M102" s="30">
        <v>21</v>
      </c>
      <c r="N102" s="30">
        <v>19</v>
      </c>
      <c r="O102" s="51">
        <f t="shared" si="98"/>
        <v>90.476190476190482</v>
      </c>
      <c r="P102" s="30">
        <v>21</v>
      </c>
      <c r="Q102" s="30">
        <v>18</v>
      </c>
      <c r="R102" s="51">
        <f t="shared" si="99"/>
        <v>85.714285714285708</v>
      </c>
      <c r="S102" s="30">
        <v>21</v>
      </c>
      <c r="T102" s="30">
        <v>21</v>
      </c>
      <c r="U102" s="51">
        <f t="shared" si="100"/>
        <v>100</v>
      </c>
      <c r="V102" s="30">
        <v>21</v>
      </c>
      <c r="W102" s="30">
        <v>15</v>
      </c>
      <c r="X102" s="51">
        <f t="shared" si="101"/>
        <v>71.428571428571431</v>
      </c>
    </row>
    <row r="103" spans="1:24" ht="57" customHeight="1">
      <c r="A103" s="1">
        <v>80</v>
      </c>
      <c r="B103" s="5" t="s">
        <v>86</v>
      </c>
      <c r="C103" s="2" t="s">
        <v>91</v>
      </c>
      <c r="D103" s="48">
        <v>71</v>
      </c>
      <c r="E103" s="48">
        <f>28+35</f>
        <v>63</v>
      </c>
      <c r="F103" s="52">
        <f t="shared" si="95"/>
        <v>88.732394366197184</v>
      </c>
      <c r="G103" s="8">
        <v>71</v>
      </c>
      <c r="H103" s="8">
        <f>30+37</f>
        <v>67</v>
      </c>
      <c r="I103" s="51">
        <f t="shared" si="96"/>
        <v>94.366197183098592</v>
      </c>
      <c r="J103" s="30">
        <v>71</v>
      </c>
      <c r="K103" s="30">
        <f>28+26</f>
        <v>54</v>
      </c>
      <c r="L103" s="51">
        <f t="shared" si="97"/>
        <v>76.056338028169009</v>
      </c>
      <c r="M103" s="30">
        <v>39</v>
      </c>
      <c r="N103" s="30">
        <f>18+12</f>
        <v>30</v>
      </c>
      <c r="O103" s="51">
        <f t="shared" si="98"/>
        <v>76.923076923076934</v>
      </c>
      <c r="P103" s="30">
        <v>71</v>
      </c>
      <c r="Q103" s="30">
        <v>46</v>
      </c>
      <c r="R103" s="51">
        <f t="shared" si="99"/>
        <v>64.788732394366207</v>
      </c>
      <c r="S103" s="30">
        <v>71</v>
      </c>
      <c r="T103" s="30">
        <f>32+29</f>
        <v>61</v>
      </c>
      <c r="U103" s="51">
        <f t="shared" si="100"/>
        <v>85.91549295774648</v>
      </c>
      <c r="V103" s="30">
        <v>71</v>
      </c>
      <c r="W103" s="30">
        <v>23</v>
      </c>
      <c r="X103" s="51">
        <f t="shared" si="101"/>
        <v>32.394366197183103</v>
      </c>
    </row>
    <row r="104" spans="1:24" ht="57" customHeight="1">
      <c r="A104" s="1">
        <v>81</v>
      </c>
      <c r="B104" s="5" t="s">
        <v>86</v>
      </c>
      <c r="C104" s="2" t="s">
        <v>92</v>
      </c>
      <c r="D104" s="48">
        <v>76</v>
      </c>
      <c r="E104" s="48">
        <v>72</v>
      </c>
      <c r="F104" s="52">
        <f t="shared" si="95"/>
        <v>94.73684210526315</v>
      </c>
      <c r="G104" s="8">
        <v>76</v>
      </c>
      <c r="H104" s="8">
        <v>76</v>
      </c>
      <c r="I104" s="51">
        <f t="shared" si="96"/>
        <v>100</v>
      </c>
      <c r="J104" s="30">
        <v>76</v>
      </c>
      <c r="K104" s="30">
        <v>74</v>
      </c>
      <c r="L104" s="51">
        <f t="shared" si="97"/>
        <v>97.368421052631575</v>
      </c>
      <c r="M104" s="30">
        <v>76</v>
      </c>
      <c r="N104" s="30">
        <v>65</v>
      </c>
      <c r="O104" s="51">
        <f t="shared" si="98"/>
        <v>85.526315789473685</v>
      </c>
      <c r="P104" s="30">
        <v>76</v>
      </c>
      <c r="Q104" s="30">
        <v>65</v>
      </c>
      <c r="R104" s="51">
        <f t="shared" si="99"/>
        <v>85.526315789473685</v>
      </c>
      <c r="S104" s="30">
        <v>76</v>
      </c>
      <c r="T104" s="30">
        <v>69</v>
      </c>
      <c r="U104" s="51">
        <f t="shared" si="100"/>
        <v>90.789473684210535</v>
      </c>
      <c r="V104" s="30">
        <v>76</v>
      </c>
      <c r="W104" s="30">
        <v>60</v>
      </c>
      <c r="X104" s="51">
        <f t="shared" si="101"/>
        <v>78.94736842105263</v>
      </c>
    </row>
    <row r="105" spans="1:24" ht="57" customHeight="1">
      <c r="A105" s="1"/>
      <c r="B105" s="5"/>
      <c r="C105" s="17" t="s">
        <v>137</v>
      </c>
      <c r="D105" s="32">
        <f>SUM(D99:D104)</f>
        <v>228</v>
      </c>
      <c r="E105" s="32">
        <f>SUM(E99:E104)</f>
        <v>211</v>
      </c>
      <c r="F105" s="49">
        <f t="shared" si="95"/>
        <v>92.543859649122808</v>
      </c>
      <c r="G105" s="32">
        <f>SUM(G99:G104)</f>
        <v>228</v>
      </c>
      <c r="H105" s="32">
        <f>SUM(H99:H104)</f>
        <v>223</v>
      </c>
      <c r="I105" s="53">
        <f t="shared" si="96"/>
        <v>97.807017543859658</v>
      </c>
      <c r="J105" s="32">
        <f>SUM(J99:J104)</f>
        <v>228</v>
      </c>
      <c r="K105" s="32">
        <f>SUM(K99:K104)</f>
        <v>206</v>
      </c>
      <c r="L105" s="53">
        <f t="shared" si="97"/>
        <v>90.350877192982466</v>
      </c>
      <c r="M105" s="32">
        <f>SUM(M99:M104)</f>
        <v>196</v>
      </c>
      <c r="N105" s="32">
        <f>SUM(N99:N104)</f>
        <v>167</v>
      </c>
      <c r="O105" s="53">
        <f t="shared" si="98"/>
        <v>85.204081632653057</v>
      </c>
      <c r="P105" s="32">
        <f>SUM(P99:P104)</f>
        <v>228</v>
      </c>
      <c r="Q105" s="32">
        <f>SUM(Q99:Q104)</f>
        <v>179</v>
      </c>
      <c r="R105" s="53">
        <f t="shared" si="99"/>
        <v>78.508771929824562</v>
      </c>
      <c r="S105" s="32">
        <f>SUM(S99:S104)</f>
        <v>228</v>
      </c>
      <c r="T105" s="32">
        <f>SUM(T99:T104)</f>
        <v>210</v>
      </c>
      <c r="U105" s="53">
        <f t="shared" si="100"/>
        <v>92.10526315789474</v>
      </c>
      <c r="V105" s="32">
        <f>SUM(V99:V104)</f>
        <v>228</v>
      </c>
      <c r="W105" s="32">
        <f>SUM(W99:W104)</f>
        <v>148</v>
      </c>
      <c r="X105" s="53">
        <f t="shared" si="101"/>
        <v>64.912280701754383</v>
      </c>
    </row>
    <row r="106" spans="1:24" ht="33.950000000000003" customHeight="1">
      <c r="A106" s="63" t="s">
        <v>93</v>
      </c>
      <c r="B106" s="64"/>
      <c r="C106" s="64"/>
      <c r="D106" s="12"/>
      <c r="E106" s="12"/>
      <c r="F106" s="12"/>
      <c r="G106" s="12"/>
      <c r="H106" s="12"/>
      <c r="I106" s="12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1:24" ht="33.950000000000003" customHeight="1">
      <c r="A107" s="1">
        <v>82</v>
      </c>
      <c r="B107" s="3" t="s">
        <v>93</v>
      </c>
      <c r="C107" s="2" t="s">
        <v>94</v>
      </c>
      <c r="D107" s="80">
        <v>58</v>
      </c>
      <c r="E107" s="80">
        <v>53</v>
      </c>
      <c r="F107" s="81">
        <f t="shared" ref="F107:F116" si="102">E107/D107*100</f>
        <v>91.379310344827587</v>
      </c>
      <c r="G107" s="81">
        <v>58</v>
      </c>
      <c r="H107" s="81">
        <v>57</v>
      </c>
      <c r="I107" s="81">
        <f t="shared" ref="I107:I109" si="103">H107/G107*100</f>
        <v>98.275862068965509</v>
      </c>
      <c r="J107" s="81">
        <v>58</v>
      </c>
      <c r="K107" s="81">
        <v>40</v>
      </c>
      <c r="L107" s="81">
        <f t="shared" ref="L107:L109" si="104">K107/J107*100</f>
        <v>68.965517241379317</v>
      </c>
      <c r="M107" s="81">
        <v>58</v>
      </c>
      <c r="N107" s="81">
        <v>40</v>
      </c>
      <c r="O107" s="81">
        <f t="shared" ref="O107:O116" si="105">N107/M107*100</f>
        <v>68.965517241379317</v>
      </c>
      <c r="P107" s="81">
        <v>58</v>
      </c>
      <c r="Q107" s="81">
        <v>56</v>
      </c>
      <c r="R107" s="81">
        <f t="shared" ref="R107:R116" si="106">Q107/P107*100</f>
        <v>96.551724137931032</v>
      </c>
      <c r="S107" s="81">
        <v>58</v>
      </c>
      <c r="T107" s="81">
        <v>58</v>
      </c>
      <c r="U107" s="81">
        <f t="shared" ref="U107:U109" si="107">T107/S107*100</f>
        <v>100</v>
      </c>
      <c r="V107" s="81">
        <v>58</v>
      </c>
      <c r="W107" s="81">
        <v>37</v>
      </c>
      <c r="X107" s="81">
        <f t="shared" ref="X107:X116" si="108">W107/V107*100</f>
        <v>63.793103448275865</v>
      </c>
    </row>
    <row r="108" spans="1:24" ht="33.950000000000003" customHeight="1">
      <c r="A108" s="1">
        <v>83</v>
      </c>
      <c r="B108" s="3" t="s">
        <v>93</v>
      </c>
      <c r="C108" s="2" t="s">
        <v>95</v>
      </c>
      <c r="D108" s="80">
        <v>94</v>
      </c>
      <c r="E108" s="80">
        <v>91</v>
      </c>
      <c r="F108" s="81">
        <f t="shared" si="102"/>
        <v>96.808510638297875</v>
      </c>
      <c r="G108" s="81">
        <v>94</v>
      </c>
      <c r="H108" s="81">
        <v>92</v>
      </c>
      <c r="I108" s="81">
        <f t="shared" si="103"/>
        <v>97.872340425531917</v>
      </c>
      <c r="J108" s="81">
        <v>94</v>
      </c>
      <c r="K108" s="81">
        <v>90</v>
      </c>
      <c r="L108" s="81">
        <f t="shared" si="104"/>
        <v>95.744680851063833</v>
      </c>
      <c r="M108" s="81">
        <v>94</v>
      </c>
      <c r="N108" s="81">
        <v>88</v>
      </c>
      <c r="O108" s="81">
        <f t="shared" si="105"/>
        <v>93.61702127659575</v>
      </c>
      <c r="P108" s="81">
        <v>94</v>
      </c>
      <c r="Q108" s="81">
        <v>86</v>
      </c>
      <c r="R108" s="81">
        <f t="shared" si="106"/>
        <v>91.489361702127653</v>
      </c>
      <c r="S108" s="81">
        <v>94</v>
      </c>
      <c r="T108" s="81">
        <v>92</v>
      </c>
      <c r="U108" s="81">
        <f t="shared" si="107"/>
        <v>97.872340425531917</v>
      </c>
      <c r="V108" s="81">
        <v>94</v>
      </c>
      <c r="W108" s="81">
        <v>82</v>
      </c>
      <c r="X108" s="81">
        <f t="shared" si="108"/>
        <v>87.2340425531915</v>
      </c>
    </row>
    <row r="109" spans="1:24" ht="33.950000000000003" customHeight="1">
      <c r="A109" s="1">
        <v>84</v>
      </c>
      <c r="B109" s="3" t="s">
        <v>93</v>
      </c>
      <c r="C109" s="2" t="s">
        <v>96</v>
      </c>
      <c r="D109" s="80">
        <v>155</v>
      </c>
      <c r="E109" s="80">
        <v>92</v>
      </c>
      <c r="F109" s="81">
        <f t="shared" si="102"/>
        <v>59.354838709677416</v>
      </c>
      <c r="G109" s="81">
        <v>155</v>
      </c>
      <c r="H109" s="81">
        <v>149</v>
      </c>
      <c r="I109" s="81">
        <f t="shared" si="103"/>
        <v>96.129032258064512</v>
      </c>
      <c r="J109" s="81">
        <v>155</v>
      </c>
      <c r="K109" s="81">
        <v>126</v>
      </c>
      <c r="L109" s="81">
        <f t="shared" si="104"/>
        <v>81.290322580645153</v>
      </c>
      <c r="M109" s="81">
        <v>155</v>
      </c>
      <c r="N109" s="81">
        <v>107</v>
      </c>
      <c r="O109" s="81">
        <f t="shared" si="105"/>
        <v>69.032258064516128</v>
      </c>
      <c r="P109" s="81">
        <v>155</v>
      </c>
      <c r="Q109" s="81">
        <v>91</v>
      </c>
      <c r="R109" s="81">
        <f t="shared" si="106"/>
        <v>58.709677419354833</v>
      </c>
      <c r="S109" s="81">
        <v>155</v>
      </c>
      <c r="T109" s="81">
        <v>123</v>
      </c>
      <c r="U109" s="81">
        <f t="shared" si="107"/>
        <v>79.354838709677423</v>
      </c>
      <c r="V109" s="81">
        <v>155</v>
      </c>
      <c r="W109" s="81">
        <v>75</v>
      </c>
      <c r="X109" s="81">
        <f t="shared" si="108"/>
        <v>48.387096774193552</v>
      </c>
    </row>
    <row r="110" spans="1:24" ht="33.950000000000003" customHeight="1">
      <c r="A110" s="1">
        <v>85</v>
      </c>
      <c r="B110" s="3" t="s">
        <v>93</v>
      </c>
      <c r="C110" s="2" t="s">
        <v>97</v>
      </c>
      <c r="D110" s="80">
        <v>34</v>
      </c>
      <c r="E110" s="80">
        <v>31</v>
      </c>
      <c r="F110" s="81">
        <f>E110/D110*100</f>
        <v>91.17647058823529</v>
      </c>
      <c r="G110" s="81">
        <v>34</v>
      </c>
      <c r="H110" s="81">
        <v>34</v>
      </c>
      <c r="I110" s="81">
        <f>H110/G110*100</f>
        <v>100</v>
      </c>
      <c r="J110" s="81">
        <v>34</v>
      </c>
      <c r="K110" s="81">
        <v>28</v>
      </c>
      <c r="L110" s="81">
        <f>K110/J110*100</f>
        <v>82.35294117647058</v>
      </c>
      <c r="M110" s="81">
        <v>34</v>
      </c>
      <c r="N110" s="81">
        <v>26</v>
      </c>
      <c r="O110" s="81">
        <f>N110/M110*100</f>
        <v>76.470588235294116</v>
      </c>
      <c r="P110" s="81">
        <v>34</v>
      </c>
      <c r="Q110" s="81">
        <v>28</v>
      </c>
      <c r="R110" s="81">
        <f>Q110/P110*100</f>
        <v>82.35294117647058</v>
      </c>
      <c r="S110" s="81">
        <v>34</v>
      </c>
      <c r="T110" s="81">
        <v>30</v>
      </c>
      <c r="U110" s="81">
        <f>T110/S110*100</f>
        <v>88.235294117647058</v>
      </c>
      <c r="V110" s="81">
        <v>34</v>
      </c>
      <c r="W110" s="81">
        <v>26</v>
      </c>
      <c r="X110" s="81">
        <f>W110/V110*100</f>
        <v>76.470588235294116</v>
      </c>
    </row>
    <row r="111" spans="1:24" ht="33.950000000000003" customHeight="1">
      <c r="A111" s="1">
        <v>86</v>
      </c>
      <c r="B111" s="3" t="s">
        <v>93</v>
      </c>
      <c r="C111" s="2" t="s">
        <v>98</v>
      </c>
      <c r="D111" s="80">
        <v>29</v>
      </c>
      <c r="E111" s="80">
        <v>23</v>
      </c>
      <c r="F111" s="81">
        <f t="shared" si="102"/>
        <v>79.310344827586206</v>
      </c>
      <c r="G111" s="81">
        <v>29</v>
      </c>
      <c r="H111" s="81">
        <v>29</v>
      </c>
      <c r="I111" s="81">
        <f t="shared" ref="I111:I116" si="109">H111/G111*100</f>
        <v>100</v>
      </c>
      <c r="J111" s="81">
        <v>29</v>
      </c>
      <c r="K111" s="81">
        <v>20</v>
      </c>
      <c r="L111" s="81">
        <f t="shared" ref="L111:L116" si="110">K111/J111*100</f>
        <v>68.965517241379317</v>
      </c>
      <c r="M111" s="81">
        <v>29</v>
      </c>
      <c r="N111" s="81">
        <v>17</v>
      </c>
      <c r="O111" s="81">
        <f t="shared" si="105"/>
        <v>58.620689655172406</v>
      </c>
      <c r="P111" s="81">
        <v>29</v>
      </c>
      <c r="Q111" s="81">
        <v>20</v>
      </c>
      <c r="R111" s="81">
        <f t="shared" si="106"/>
        <v>68.965517241379317</v>
      </c>
      <c r="S111" s="81">
        <v>29</v>
      </c>
      <c r="T111" s="81">
        <v>21</v>
      </c>
      <c r="U111" s="81">
        <f t="shared" ref="U111:U116" si="111">T111/S111*100</f>
        <v>72.41379310344827</v>
      </c>
      <c r="V111" s="81">
        <v>29</v>
      </c>
      <c r="W111" s="81">
        <v>17</v>
      </c>
      <c r="X111" s="81">
        <f t="shared" si="108"/>
        <v>58.620689655172406</v>
      </c>
    </row>
    <row r="112" spans="1:24" ht="33.950000000000003" customHeight="1">
      <c r="A112" s="1">
        <v>87</v>
      </c>
      <c r="B112" s="3" t="s">
        <v>93</v>
      </c>
      <c r="C112" s="2" t="s">
        <v>99</v>
      </c>
      <c r="D112" s="82">
        <v>55</v>
      </c>
      <c r="E112" s="82">
        <v>54</v>
      </c>
      <c r="F112" s="81">
        <f t="shared" si="102"/>
        <v>98.181818181818187</v>
      </c>
      <c r="G112" s="82">
        <v>55</v>
      </c>
      <c r="H112" s="82">
        <v>55</v>
      </c>
      <c r="I112" s="81">
        <f t="shared" si="109"/>
        <v>100</v>
      </c>
      <c r="J112" s="82">
        <v>55</v>
      </c>
      <c r="K112" s="82">
        <v>49</v>
      </c>
      <c r="L112" s="81">
        <f t="shared" si="110"/>
        <v>89.090909090909093</v>
      </c>
      <c r="M112" s="82">
        <v>55</v>
      </c>
      <c r="N112" s="82">
        <v>48</v>
      </c>
      <c r="O112" s="81">
        <f t="shared" si="105"/>
        <v>87.272727272727266</v>
      </c>
      <c r="P112" s="82">
        <v>55</v>
      </c>
      <c r="Q112" s="82">
        <v>50</v>
      </c>
      <c r="R112" s="81">
        <f t="shared" si="106"/>
        <v>90.909090909090907</v>
      </c>
      <c r="S112" s="82">
        <v>55</v>
      </c>
      <c r="T112" s="82">
        <v>51</v>
      </c>
      <c r="U112" s="81">
        <f t="shared" si="111"/>
        <v>92.72727272727272</v>
      </c>
      <c r="V112" s="82">
        <v>55</v>
      </c>
      <c r="W112" s="82">
        <v>45</v>
      </c>
      <c r="X112" s="81">
        <f t="shared" si="108"/>
        <v>81.818181818181827</v>
      </c>
    </row>
    <row r="113" spans="1:24" ht="33.950000000000003" customHeight="1">
      <c r="A113" s="1">
        <v>88</v>
      </c>
      <c r="B113" s="3" t="s">
        <v>93</v>
      </c>
      <c r="C113" s="2" t="s">
        <v>100</v>
      </c>
      <c r="D113" s="80">
        <v>40</v>
      </c>
      <c r="E113" s="80">
        <v>34</v>
      </c>
      <c r="F113" s="81">
        <f t="shared" si="102"/>
        <v>85</v>
      </c>
      <c r="G113" s="81">
        <v>40</v>
      </c>
      <c r="H113" s="81">
        <v>40</v>
      </c>
      <c r="I113" s="81">
        <f t="shared" si="109"/>
        <v>100</v>
      </c>
      <c r="J113" s="81">
        <v>40</v>
      </c>
      <c r="K113" s="81">
        <v>40</v>
      </c>
      <c r="L113" s="81">
        <f t="shared" si="110"/>
        <v>100</v>
      </c>
      <c r="M113" s="81">
        <v>40</v>
      </c>
      <c r="N113" s="81">
        <v>28</v>
      </c>
      <c r="O113" s="81">
        <f t="shared" si="105"/>
        <v>70</v>
      </c>
      <c r="P113" s="81">
        <v>40</v>
      </c>
      <c r="Q113" s="81">
        <v>40</v>
      </c>
      <c r="R113" s="81">
        <f t="shared" si="106"/>
        <v>100</v>
      </c>
      <c r="S113" s="81">
        <v>40</v>
      </c>
      <c r="T113" s="81">
        <v>38</v>
      </c>
      <c r="U113" s="81">
        <f t="shared" si="111"/>
        <v>95</v>
      </c>
      <c r="V113" s="82">
        <v>40</v>
      </c>
      <c r="W113" s="82">
        <v>25</v>
      </c>
      <c r="X113" s="81">
        <f t="shared" si="108"/>
        <v>62.5</v>
      </c>
    </row>
    <row r="114" spans="1:24" ht="33.950000000000003" customHeight="1">
      <c r="A114" s="1">
        <v>89</v>
      </c>
      <c r="B114" s="3" t="s">
        <v>93</v>
      </c>
      <c r="C114" s="2" t="s">
        <v>101</v>
      </c>
      <c r="D114" s="80">
        <v>36</v>
      </c>
      <c r="E114" s="80">
        <v>31</v>
      </c>
      <c r="F114" s="81">
        <f t="shared" si="102"/>
        <v>86.111111111111114</v>
      </c>
      <c r="G114" s="81">
        <v>36</v>
      </c>
      <c r="H114" s="81">
        <v>36</v>
      </c>
      <c r="I114" s="81">
        <f t="shared" si="109"/>
        <v>100</v>
      </c>
      <c r="J114" s="81">
        <v>36</v>
      </c>
      <c r="K114" s="81">
        <v>23</v>
      </c>
      <c r="L114" s="81">
        <f t="shared" si="110"/>
        <v>63.888888888888886</v>
      </c>
      <c r="M114" s="81">
        <v>36</v>
      </c>
      <c r="N114" s="81">
        <v>29</v>
      </c>
      <c r="O114" s="81">
        <f t="shared" si="105"/>
        <v>80.555555555555557</v>
      </c>
      <c r="P114" s="81">
        <v>36</v>
      </c>
      <c r="Q114" s="81">
        <v>30</v>
      </c>
      <c r="R114" s="81">
        <f t="shared" si="106"/>
        <v>83.333333333333343</v>
      </c>
      <c r="S114" s="81">
        <v>36</v>
      </c>
      <c r="T114" s="81">
        <v>31</v>
      </c>
      <c r="U114" s="81">
        <f t="shared" si="111"/>
        <v>86.111111111111114</v>
      </c>
      <c r="V114" s="81">
        <v>36</v>
      </c>
      <c r="W114" s="81">
        <v>23</v>
      </c>
      <c r="X114" s="81">
        <f t="shared" si="108"/>
        <v>63.888888888888886</v>
      </c>
    </row>
    <row r="115" spans="1:24" ht="33.950000000000003" customHeight="1">
      <c r="A115" s="1">
        <v>90</v>
      </c>
      <c r="B115" s="3" t="s">
        <v>93</v>
      </c>
      <c r="C115" s="2" t="s">
        <v>102</v>
      </c>
      <c r="D115" s="80">
        <v>44</v>
      </c>
      <c r="E115" s="80">
        <v>38</v>
      </c>
      <c r="F115" s="81">
        <f t="shared" si="102"/>
        <v>86.36363636363636</v>
      </c>
      <c r="G115" s="81">
        <v>44</v>
      </c>
      <c r="H115" s="81">
        <v>44</v>
      </c>
      <c r="I115" s="81">
        <f t="shared" si="109"/>
        <v>100</v>
      </c>
      <c r="J115" s="81">
        <v>44</v>
      </c>
      <c r="K115" s="81">
        <v>38</v>
      </c>
      <c r="L115" s="81">
        <f t="shared" si="110"/>
        <v>86.36363636363636</v>
      </c>
      <c r="M115" s="81">
        <v>44</v>
      </c>
      <c r="N115" s="81">
        <v>33</v>
      </c>
      <c r="O115" s="81">
        <f t="shared" si="105"/>
        <v>75</v>
      </c>
      <c r="P115" s="81">
        <v>44</v>
      </c>
      <c r="Q115" s="81">
        <v>35</v>
      </c>
      <c r="R115" s="81">
        <f t="shared" si="106"/>
        <v>79.545454545454547</v>
      </c>
      <c r="S115" s="81">
        <v>44</v>
      </c>
      <c r="T115" s="81">
        <v>42</v>
      </c>
      <c r="U115" s="81">
        <f t="shared" si="111"/>
        <v>95.454545454545453</v>
      </c>
      <c r="V115" s="81">
        <v>44</v>
      </c>
      <c r="W115" s="81">
        <v>33</v>
      </c>
      <c r="X115" s="81">
        <f t="shared" si="108"/>
        <v>75</v>
      </c>
    </row>
    <row r="116" spans="1:24" ht="33.950000000000003" customHeight="1">
      <c r="A116" s="1"/>
      <c r="B116" s="3"/>
      <c r="C116" s="17" t="s">
        <v>137</v>
      </c>
      <c r="D116" s="83">
        <f>SUM(D107:D115)</f>
        <v>545</v>
      </c>
      <c r="E116" s="83">
        <f t="shared" ref="E116:X116" si="112">SUM(E107:E115)</f>
        <v>447</v>
      </c>
      <c r="F116" s="22">
        <f t="shared" si="102"/>
        <v>82.018348623853214</v>
      </c>
      <c r="G116" s="83">
        <f t="shared" si="112"/>
        <v>545</v>
      </c>
      <c r="H116" s="83">
        <f t="shared" si="112"/>
        <v>536</v>
      </c>
      <c r="I116" s="22">
        <f t="shared" si="109"/>
        <v>98.348623853211009</v>
      </c>
      <c r="J116" s="83">
        <f t="shared" si="112"/>
        <v>545</v>
      </c>
      <c r="K116" s="83">
        <f t="shared" si="112"/>
        <v>454</v>
      </c>
      <c r="L116" s="22">
        <f t="shared" si="110"/>
        <v>83.302752293577981</v>
      </c>
      <c r="M116" s="83">
        <f t="shared" si="112"/>
        <v>545</v>
      </c>
      <c r="N116" s="83">
        <f t="shared" si="112"/>
        <v>416</v>
      </c>
      <c r="O116" s="22">
        <f t="shared" si="105"/>
        <v>76.330275229357795</v>
      </c>
      <c r="P116" s="83">
        <f t="shared" si="112"/>
        <v>545</v>
      </c>
      <c r="Q116" s="83">
        <f t="shared" si="112"/>
        <v>436</v>
      </c>
      <c r="R116" s="22">
        <f t="shared" si="106"/>
        <v>80</v>
      </c>
      <c r="S116" s="83">
        <f t="shared" si="112"/>
        <v>545</v>
      </c>
      <c r="T116" s="83">
        <f t="shared" si="112"/>
        <v>486</v>
      </c>
      <c r="U116" s="22">
        <f t="shared" si="111"/>
        <v>89.174311926605512</v>
      </c>
      <c r="V116" s="83">
        <f t="shared" si="112"/>
        <v>545</v>
      </c>
      <c r="W116" s="83">
        <f t="shared" si="112"/>
        <v>363</v>
      </c>
      <c r="X116" s="22">
        <f t="shared" si="108"/>
        <v>66.605504587155963</v>
      </c>
    </row>
    <row r="117" spans="1:24" ht="33.950000000000003" customHeight="1">
      <c r="A117" s="63" t="s">
        <v>103</v>
      </c>
      <c r="B117" s="64"/>
      <c r="C117" s="65"/>
      <c r="D117" s="12"/>
      <c r="E117" s="12"/>
      <c r="F117" s="12"/>
      <c r="G117" s="12"/>
      <c r="H117" s="12"/>
      <c r="I117" s="12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 spans="1:24" ht="40.5" customHeight="1">
      <c r="A118" s="1">
        <v>91</v>
      </c>
      <c r="B118" s="3" t="s">
        <v>122</v>
      </c>
      <c r="C118" s="4" t="s">
        <v>104</v>
      </c>
      <c r="D118" s="9">
        <v>33</v>
      </c>
      <c r="E118" s="9">
        <v>29</v>
      </c>
      <c r="F118" s="16">
        <f>E118/D118*100</f>
        <v>87.878787878787875</v>
      </c>
      <c r="G118" s="16">
        <v>33</v>
      </c>
      <c r="H118" s="16">
        <v>22</v>
      </c>
      <c r="I118" s="16">
        <f>H118/G118*100</f>
        <v>66.666666666666657</v>
      </c>
      <c r="J118" s="16">
        <v>33</v>
      </c>
      <c r="K118" s="16">
        <v>25</v>
      </c>
      <c r="L118" s="16">
        <f>K118/J118*100</f>
        <v>75.757575757575751</v>
      </c>
      <c r="M118" s="16">
        <v>33</v>
      </c>
      <c r="N118" s="16">
        <v>24</v>
      </c>
      <c r="O118" s="16">
        <f>N118/M118*100</f>
        <v>72.727272727272734</v>
      </c>
      <c r="P118" s="16">
        <v>33</v>
      </c>
      <c r="Q118" s="16">
        <v>28</v>
      </c>
      <c r="R118" s="16">
        <f>Q118/P118*100</f>
        <v>84.848484848484844</v>
      </c>
      <c r="S118" s="16">
        <v>33</v>
      </c>
      <c r="T118" s="16">
        <v>28</v>
      </c>
      <c r="U118" s="16">
        <f>T118/S118*100</f>
        <v>84.848484848484844</v>
      </c>
      <c r="V118" s="16">
        <v>33</v>
      </c>
      <c r="W118" s="16">
        <v>22</v>
      </c>
      <c r="X118" s="16">
        <f>W118/V118*100</f>
        <v>66.666666666666657</v>
      </c>
    </row>
    <row r="119" spans="1:24" ht="40.5" customHeight="1">
      <c r="A119" s="1">
        <v>92</v>
      </c>
      <c r="B119" s="3" t="s">
        <v>122</v>
      </c>
      <c r="C119" s="4" t="s">
        <v>105</v>
      </c>
      <c r="D119" s="9">
        <v>10</v>
      </c>
      <c r="E119" s="9">
        <v>10</v>
      </c>
      <c r="F119" s="16">
        <f t="shared" ref="F119:F128" si="113">E119/D119*100</f>
        <v>100</v>
      </c>
      <c r="G119" s="16">
        <v>10</v>
      </c>
      <c r="H119" s="16">
        <v>10</v>
      </c>
      <c r="I119" s="16">
        <f t="shared" ref="I119:I128" si="114">H119/G119*100</f>
        <v>100</v>
      </c>
      <c r="J119" s="16">
        <v>10</v>
      </c>
      <c r="K119" s="16">
        <v>8</v>
      </c>
      <c r="L119" s="16">
        <f t="shared" ref="L119:L128" si="115">K119/J119*100</f>
        <v>80</v>
      </c>
      <c r="M119" s="16">
        <v>10</v>
      </c>
      <c r="N119" s="16">
        <v>6</v>
      </c>
      <c r="O119" s="16">
        <f t="shared" ref="O119:O128" si="116">N119/M119*100</f>
        <v>60</v>
      </c>
      <c r="P119" s="16">
        <v>10</v>
      </c>
      <c r="Q119" s="16">
        <v>9</v>
      </c>
      <c r="R119" s="16">
        <f t="shared" ref="R119:R128" si="117">Q119/P119*100</f>
        <v>90</v>
      </c>
      <c r="S119" s="16">
        <v>10</v>
      </c>
      <c r="T119" s="16">
        <v>10</v>
      </c>
      <c r="U119" s="16">
        <f t="shared" ref="U119:U128" si="118">T119/S119*100</f>
        <v>100</v>
      </c>
      <c r="V119" s="16">
        <v>10</v>
      </c>
      <c r="W119" s="16">
        <v>6</v>
      </c>
      <c r="X119" s="16">
        <f t="shared" ref="X119:X128" si="119">W119/V119*100</f>
        <v>60</v>
      </c>
    </row>
    <row r="120" spans="1:24" ht="40.5" customHeight="1">
      <c r="A120" s="1">
        <v>93</v>
      </c>
      <c r="B120" s="3" t="s">
        <v>122</v>
      </c>
      <c r="C120" s="4" t="s">
        <v>106</v>
      </c>
      <c r="D120" s="9">
        <v>6</v>
      </c>
      <c r="E120" s="9">
        <v>5</v>
      </c>
      <c r="F120" s="16">
        <f t="shared" si="113"/>
        <v>83.333333333333343</v>
      </c>
      <c r="G120" s="16">
        <v>6</v>
      </c>
      <c r="H120" s="16">
        <v>6</v>
      </c>
      <c r="I120" s="16">
        <f t="shared" si="114"/>
        <v>100</v>
      </c>
      <c r="J120" s="16">
        <v>6</v>
      </c>
      <c r="K120" s="16">
        <v>5</v>
      </c>
      <c r="L120" s="16">
        <f t="shared" si="115"/>
        <v>83.333333333333343</v>
      </c>
      <c r="M120" s="16">
        <v>6</v>
      </c>
      <c r="N120" s="16">
        <v>5</v>
      </c>
      <c r="O120" s="16">
        <f t="shared" si="116"/>
        <v>83.333333333333343</v>
      </c>
      <c r="P120" s="16">
        <v>6</v>
      </c>
      <c r="Q120" s="16">
        <v>5</v>
      </c>
      <c r="R120" s="16">
        <f t="shared" si="117"/>
        <v>83.333333333333343</v>
      </c>
      <c r="S120" s="16">
        <v>6</v>
      </c>
      <c r="T120" s="16">
        <v>5</v>
      </c>
      <c r="U120" s="16">
        <f t="shared" si="118"/>
        <v>83.333333333333343</v>
      </c>
      <c r="V120" s="16">
        <v>6</v>
      </c>
      <c r="W120" s="16">
        <v>5</v>
      </c>
      <c r="X120" s="16">
        <f t="shared" si="119"/>
        <v>83.333333333333343</v>
      </c>
    </row>
    <row r="121" spans="1:24" ht="40.5" customHeight="1">
      <c r="A121" s="1">
        <v>94</v>
      </c>
      <c r="B121" s="3" t="s">
        <v>122</v>
      </c>
      <c r="C121" s="4" t="s">
        <v>107</v>
      </c>
      <c r="D121" s="9">
        <v>21</v>
      </c>
      <c r="E121" s="9">
        <v>19</v>
      </c>
      <c r="F121" s="16">
        <f t="shared" si="113"/>
        <v>90.476190476190482</v>
      </c>
      <c r="G121" s="16">
        <v>21</v>
      </c>
      <c r="H121" s="16">
        <v>21</v>
      </c>
      <c r="I121" s="16">
        <f t="shared" si="114"/>
        <v>100</v>
      </c>
      <c r="J121" s="16">
        <v>21</v>
      </c>
      <c r="K121" s="16">
        <v>14</v>
      </c>
      <c r="L121" s="16">
        <f t="shared" si="115"/>
        <v>66.666666666666657</v>
      </c>
      <c r="M121" s="16">
        <v>21</v>
      </c>
      <c r="N121" s="16">
        <v>9</v>
      </c>
      <c r="O121" s="16">
        <f t="shared" si="116"/>
        <v>42.857142857142854</v>
      </c>
      <c r="P121" s="16">
        <v>21</v>
      </c>
      <c r="Q121" s="16">
        <v>21</v>
      </c>
      <c r="R121" s="16">
        <f t="shared" si="117"/>
        <v>100</v>
      </c>
      <c r="S121" s="16">
        <v>21</v>
      </c>
      <c r="T121" s="16">
        <v>17</v>
      </c>
      <c r="U121" s="16">
        <f t="shared" si="118"/>
        <v>80.952380952380949</v>
      </c>
      <c r="V121" s="16">
        <v>21</v>
      </c>
      <c r="W121" s="16">
        <v>9</v>
      </c>
      <c r="X121" s="16">
        <f t="shared" si="119"/>
        <v>42.857142857142854</v>
      </c>
    </row>
    <row r="122" spans="1:24" ht="40.5" customHeight="1">
      <c r="A122" s="1">
        <v>95</v>
      </c>
      <c r="B122" s="3" t="s">
        <v>122</v>
      </c>
      <c r="C122" s="4" t="s">
        <v>108</v>
      </c>
      <c r="D122" s="9">
        <v>29</v>
      </c>
      <c r="E122" s="9">
        <v>23</v>
      </c>
      <c r="F122" s="16">
        <f t="shared" si="113"/>
        <v>79.310344827586206</v>
      </c>
      <c r="G122" s="16">
        <v>29</v>
      </c>
      <c r="H122" s="16">
        <v>25</v>
      </c>
      <c r="I122" s="16">
        <f t="shared" si="114"/>
        <v>86.206896551724128</v>
      </c>
      <c r="J122" s="16">
        <v>29</v>
      </c>
      <c r="K122" s="16">
        <v>21</v>
      </c>
      <c r="L122" s="16">
        <f t="shared" si="115"/>
        <v>72.41379310344827</v>
      </c>
      <c r="M122" s="16">
        <v>29</v>
      </c>
      <c r="N122" s="16">
        <v>20</v>
      </c>
      <c r="O122" s="16">
        <f t="shared" si="116"/>
        <v>68.965517241379317</v>
      </c>
      <c r="P122" s="16">
        <v>29</v>
      </c>
      <c r="Q122" s="16">
        <v>26</v>
      </c>
      <c r="R122" s="16">
        <f t="shared" si="117"/>
        <v>89.65517241379311</v>
      </c>
      <c r="S122" s="16">
        <v>29</v>
      </c>
      <c r="T122" s="16">
        <v>22</v>
      </c>
      <c r="U122" s="16">
        <f t="shared" si="118"/>
        <v>75.862068965517238</v>
      </c>
      <c r="V122" s="16">
        <v>29</v>
      </c>
      <c r="W122" s="16">
        <v>17</v>
      </c>
      <c r="X122" s="16">
        <f t="shared" si="119"/>
        <v>58.620689655172406</v>
      </c>
    </row>
    <row r="123" spans="1:24" ht="40.5" customHeight="1">
      <c r="A123" s="1">
        <v>96</v>
      </c>
      <c r="B123" s="3" t="s">
        <v>122</v>
      </c>
      <c r="C123" s="2" t="s">
        <v>109</v>
      </c>
      <c r="D123" s="9">
        <v>12</v>
      </c>
      <c r="E123" s="9">
        <v>8</v>
      </c>
      <c r="F123" s="16">
        <f t="shared" si="113"/>
        <v>66.666666666666657</v>
      </c>
      <c r="G123" s="16">
        <v>12</v>
      </c>
      <c r="H123" s="16">
        <v>12</v>
      </c>
      <c r="I123" s="16">
        <f t="shared" si="114"/>
        <v>100</v>
      </c>
      <c r="J123" s="16">
        <v>12</v>
      </c>
      <c r="K123" s="16">
        <v>9</v>
      </c>
      <c r="L123" s="16">
        <f t="shared" si="115"/>
        <v>75</v>
      </c>
      <c r="M123" s="16">
        <v>12</v>
      </c>
      <c r="N123" s="16">
        <v>7</v>
      </c>
      <c r="O123" s="16">
        <f t="shared" si="116"/>
        <v>58.333333333333336</v>
      </c>
      <c r="P123" s="16">
        <v>12</v>
      </c>
      <c r="Q123" s="16">
        <v>10</v>
      </c>
      <c r="R123" s="16">
        <f t="shared" si="117"/>
        <v>83.333333333333343</v>
      </c>
      <c r="S123" s="16">
        <v>12</v>
      </c>
      <c r="T123" s="16">
        <v>10</v>
      </c>
      <c r="U123" s="16">
        <f t="shared" si="118"/>
        <v>83.333333333333343</v>
      </c>
      <c r="V123" s="16">
        <v>12</v>
      </c>
      <c r="W123" s="16">
        <v>7</v>
      </c>
      <c r="X123" s="16">
        <f t="shared" si="119"/>
        <v>58.333333333333336</v>
      </c>
    </row>
    <row r="124" spans="1:24" ht="40.5" customHeight="1">
      <c r="A124" s="1">
        <v>97</v>
      </c>
      <c r="B124" s="3" t="s">
        <v>122</v>
      </c>
      <c r="C124" s="4" t="s">
        <v>110</v>
      </c>
      <c r="D124" s="9">
        <v>15</v>
      </c>
      <c r="E124" s="9">
        <v>14</v>
      </c>
      <c r="F124" s="16">
        <f t="shared" si="113"/>
        <v>93.333333333333329</v>
      </c>
      <c r="G124" s="16">
        <v>15</v>
      </c>
      <c r="H124" s="16">
        <v>15</v>
      </c>
      <c r="I124" s="16">
        <f t="shared" si="114"/>
        <v>100</v>
      </c>
      <c r="J124" s="16">
        <v>15</v>
      </c>
      <c r="K124" s="16">
        <v>15</v>
      </c>
      <c r="L124" s="16">
        <f t="shared" si="115"/>
        <v>100</v>
      </c>
      <c r="M124" s="16">
        <v>15</v>
      </c>
      <c r="N124" s="16">
        <v>15</v>
      </c>
      <c r="O124" s="16">
        <f t="shared" si="116"/>
        <v>100</v>
      </c>
      <c r="P124" s="16">
        <v>15</v>
      </c>
      <c r="Q124" s="16">
        <v>14</v>
      </c>
      <c r="R124" s="16">
        <f t="shared" si="117"/>
        <v>93.333333333333329</v>
      </c>
      <c r="S124" s="16">
        <v>15</v>
      </c>
      <c r="T124" s="16">
        <v>15</v>
      </c>
      <c r="U124" s="16">
        <f t="shared" si="118"/>
        <v>100</v>
      </c>
      <c r="V124" s="16">
        <v>15</v>
      </c>
      <c r="W124" s="16">
        <v>14</v>
      </c>
      <c r="X124" s="16">
        <f t="shared" si="119"/>
        <v>93.333333333333329</v>
      </c>
    </row>
    <row r="125" spans="1:24" ht="40.5" customHeight="1">
      <c r="A125" s="1">
        <v>98</v>
      </c>
      <c r="B125" s="3" t="s">
        <v>122</v>
      </c>
      <c r="C125" s="4" t="s">
        <v>111</v>
      </c>
      <c r="D125" s="9">
        <v>15</v>
      </c>
      <c r="E125" s="9">
        <v>13</v>
      </c>
      <c r="F125" s="16">
        <f t="shared" si="113"/>
        <v>86.666666666666671</v>
      </c>
      <c r="G125" s="16">
        <v>15</v>
      </c>
      <c r="H125" s="16">
        <v>10</v>
      </c>
      <c r="I125" s="16">
        <f t="shared" si="114"/>
        <v>66.666666666666657</v>
      </c>
      <c r="J125" s="16">
        <v>15</v>
      </c>
      <c r="K125" s="16">
        <v>8</v>
      </c>
      <c r="L125" s="16">
        <f t="shared" si="115"/>
        <v>53.333333333333336</v>
      </c>
      <c r="M125" s="16">
        <v>15</v>
      </c>
      <c r="N125" s="16">
        <v>9</v>
      </c>
      <c r="O125" s="16">
        <f t="shared" si="116"/>
        <v>60</v>
      </c>
      <c r="P125" s="16">
        <v>15</v>
      </c>
      <c r="Q125" s="16">
        <v>11</v>
      </c>
      <c r="R125" s="16">
        <f t="shared" si="117"/>
        <v>73.333333333333329</v>
      </c>
      <c r="S125" s="16">
        <v>15</v>
      </c>
      <c r="T125" s="16">
        <v>15</v>
      </c>
      <c r="U125" s="16">
        <f t="shared" si="118"/>
        <v>100</v>
      </c>
      <c r="V125" s="16">
        <v>15</v>
      </c>
      <c r="W125" s="16">
        <v>8</v>
      </c>
      <c r="X125" s="16">
        <f t="shared" si="119"/>
        <v>53.333333333333336</v>
      </c>
    </row>
    <row r="126" spans="1:24" ht="40.5" customHeight="1">
      <c r="A126" s="1">
        <v>99</v>
      </c>
      <c r="B126" s="3" t="s">
        <v>122</v>
      </c>
      <c r="C126" s="4" t="s">
        <v>112</v>
      </c>
      <c r="D126" s="9">
        <v>21</v>
      </c>
      <c r="E126" s="9">
        <v>15</v>
      </c>
      <c r="F126" s="16">
        <f t="shared" si="113"/>
        <v>71.428571428571431</v>
      </c>
      <c r="G126" s="16">
        <v>21</v>
      </c>
      <c r="H126" s="16">
        <v>19</v>
      </c>
      <c r="I126" s="16">
        <f t="shared" si="114"/>
        <v>90.476190476190482</v>
      </c>
      <c r="J126" s="16">
        <v>21</v>
      </c>
      <c r="K126" s="16">
        <v>11</v>
      </c>
      <c r="L126" s="16">
        <f t="shared" si="115"/>
        <v>52.380952380952387</v>
      </c>
      <c r="M126" s="16">
        <v>21</v>
      </c>
      <c r="N126" s="16">
        <v>10</v>
      </c>
      <c r="O126" s="16">
        <f t="shared" si="116"/>
        <v>47.619047619047613</v>
      </c>
      <c r="P126" s="16">
        <v>21</v>
      </c>
      <c r="Q126" s="16">
        <v>12</v>
      </c>
      <c r="R126" s="16">
        <f t="shared" si="117"/>
        <v>57.142857142857139</v>
      </c>
      <c r="S126" s="16">
        <v>21</v>
      </c>
      <c r="T126" s="16">
        <v>19</v>
      </c>
      <c r="U126" s="16">
        <f t="shared" si="118"/>
        <v>90.476190476190482</v>
      </c>
      <c r="V126" s="16">
        <v>21</v>
      </c>
      <c r="W126" s="16">
        <v>10</v>
      </c>
      <c r="X126" s="16">
        <f t="shared" si="119"/>
        <v>47.619047619047613</v>
      </c>
    </row>
    <row r="127" spans="1:24" ht="40.5" customHeight="1">
      <c r="A127" s="1">
        <v>100</v>
      </c>
      <c r="B127" s="3" t="s">
        <v>122</v>
      </c>
      <c r="C127" s="4" t="s">
        <v>113</v>
      </c>
      <c r="D127" s="9">
        <v>24</v>
      </c>
      <c r="E127" s="9">
        <v>24</v>
      </c>
      <c r="F127" s="16">
        <f t="shared" si="113"/>
        <v>100</v>
      </c>
      <c r="G127" s="16">
        <v>24</v>
      </c>
      <c r="H127" s="16">
        <v>24</v>
      </c>
      <c r="I127" s="16">
        <f t="shared" si="114"/>
        <v>100</v>
      </c>
      <c r="J127" s="16">
        <v>24</v>
      </c>
      <c r="K127" s="16">
        <v>14</v>
      </c>
      <c r="L127" s="16">
        <f t="shared" si="115"/>
        <v>58.333333333333336</v>
      </c>
      <c r="M127" s="16">
        <v>24</v>
      </c>
      <c r="N127" s="16">
        <v>12</v>
      </c>
      <c r="O127" s="16">
        <f t="shared" si="116"/>
        <v>50</v>
      </c>
      <c r="P127" s="16">
        <v>24</v>
      </c>
      <c r="Q127" s="16">
        <v>16</v>
      </c>
      <c r="R127" s="16">
        <f t="shared" si="117"/>
        <v>66.666666666666657</v>
      </c>
      <c r="S127" s="16">
        <v>24</v>
      </c>
      <c r="T127" s="16">
        <v>16</v>
      </c>
      <c r="U127" s="16">
        <f t="shared" si="118"/>
        <v>66.666666666666657</v>
      </c>
      <c r="V127" s="16">
        <v>24</v>
      </c>
      <c r="W127" s="16">
        <v>10</v>
      </c>
      <c r="X127" s="16">
        <f t="shared" si="119"/>
        <v>41.666666666666671</v>
      </c>
    </row>
    <row r="128" spans="1:24" ht="40.5" customHeight="1">
      <c r="A128" s="1"/>
      <c r="B128" s="3"/>
      <c r="C128" s="18" t="s">
        <v>137</v>
      </c>
      <c r="D128" s="19">
        <f>SUM(D118:D127)</f>
        <v>186</v>
      </c>
      <c r="E128" s="19">
        <f>SUM(E118:E127)</f>
        <v>160</v>
      </c>
      <c r="F128" s="19">
        <f t="shared" si="113"/>
        <v>86.021505376344081</v>
      </c>
      <c r="G128" s="19">
        <f>SUM(G118:G127)</f>
        <v>186</v>
      </c>
      <c r="H128" s="19">
        <f>SUM(H118:H127)</f>
        <v>164</v>
      </c>
      <c r="I128" s="19">
        <f t="shared" si="114"/>
        <v>88.172043010752688</v>
      </c>
      <c r="J128" s="19">
        <f>SUM(J118:J127)</f>
        <v>186</v>
      </c>
      <c r="K128" s="19">
        <f>SUM(K118:K127)</f>
        <v>130</v>
      </c>
      <c r="L128" s="19">
        <f t="shared" si="115"/>
        <v>69.892473118279568</v>
      </c>
      <c r="M128" s="19">
        <f>SUM(M118:M127)</f>
        <v>186</v>
      </c>
      <c r="N128" s="19">
        <f>SUM(N118:N127)</f>
        <v>117</v>
      </c>
      <c r="O128" s="19">
        <f t="shared" si="116"/>
        <v>62.903225806451616</v>
      </c>
      <c r="P128" s="19">
        <f>SUM(P118:P127)</f>
        <v>186</v>
      </c>
      <c r="Q128" s="19">
        <f>SUM(Q118:Q127)</f>
        <v>152</v>
      </c>
      <c r="R128" s="19">
        <f t="shared" si="117"/>
        <v>81.72043010752688</v>
      </c>
      <c r="S128" s="19">
        <f>SUM(S118:S127)</f>
        <v>186</v>
      </c>
      <c r="T128" s="19">
        <f>SUM(T118:T127)</f>
        <v>157</v>
      </c>
      <c r="U128" s="19">
        <f t="shared" si="118"/>
        <v>84.408602150537632</v>
      </c>
      <c r="V128" s="19">
        <f>SUM(V118:V127)</f>
        <v>186</v>
      </c>
      <c r="W128" s="19">
        <f>SUM(W118:W127)</f>
        <v>108</v>
      </c>
      <c r="X128" s="19">
        <f t="shared" si="119"/>
        <v>58.064516129032263</v>
      </c>
    </row>
    <row r="129" spans="1:24" ht="33.950000000000003" customHeight="1">
      <c r="A129" s="63" t="s">
        <v>114</v>
      </c>
      <c r="B129" s="64"/>
      <c r="C129" s="64"/>
      <c r="D129" s="12"/>
      <c r="E129" s="12"/>
      <c r="F129" s="12"/>
      <c r="G129" s="12"/>
      <c r="H129" s="12"/>
      <c r="I129" s="12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</row>
    <row r="130" spans="1:24" ht="52.5" customHeight="1">
      <c r="A130" s="1">
        <v>101</v>
      </c>
      <c r="B130" s="3" t="s">
        <v>114</v>
      </c>
      <c r="C130" s="4" t="s">
        <v>115</v>
      </c>
      <c r="D130" s="6">
        <v>55</v>
      </c>
      <c r="E130" s="6">
        <v>48</v>
      </c>
      <c r="F130" s="20">
        <v>0.87</v>
      </c>
      <c r="G130" s="8">
        <v>55</v>
      </c>
      <c r="H130" s="8">
        <v>51</v>
      </c>
      <c r="I130" s="20">
        <v>0.93</v>
      </c>
      <c r="J130" s="8">
        <v>55</v>
      </c>
      <c r="K130" s="8">
        <v>45</v>
      </c>
      <c r="L130" s="20">
        <v>0.82</v>
      </c>
      <c r="M130" s="8">
        <v>55</v>
      </c>
      <c r="N130" s="8">
        <v>36</v>
      </c>
      <c r="O130" s="20">
        <v>0.65</v>
      </c>
      <c r="P130" s="8">
        <v>55</v>
      </c>
      <c r="Q130" s="8">
        <v>49</v>
      </c>
      <c r="R130" s="20">
        <v>0.89</v>
      </c>
      <c r="S130" s="8">
        <v>55</v>
      </c>
      <c r="T130" s="8">
        <v>50</v>
      </c>
      <c r="U130" s="20">
        <v>0.91</v>
      </c>
      <c r="V130" s="8">
        <v>55</v>
      </c>
      <c r="W130" s="8">
        <v>35</v>
      </c>
      <c r="X130" s="20">
        <v>0.64</v>
      </c>
    </row>
    <row r="131" spans="1:24" ht="52.5" customHeight="1">
      <c r="A131" s="1">
        <v>102</v>
      </c>
      <c r="B131" s="3" t="s">
        <v>114</v>
      </c>
      <c r="C131" s="4" t="s">
        <v>116</v>
      </c>
      <c r="D131" s="6">
        <v>72</v>
      </c>
      <c r="E131" s="6">
        <v>68</v>
      </c>
      <c r="F131" s="8">
        <v>95</v>
      </c>
      <c r="G131" s="8">
        <v>72</v>
      </c>
      <c r="H131" s="8">
        <v>70</v>
      </c>
      <c r="I131" s="8">
        <v>97</v>
      </c>
      <c r="J131" s="8">
        <v>72</v>
      </c>
      <c r="K131" s="8">
        <v>53</v>
      </c>
      <c r="L131" s="8">
        <v>73</v>
      </c>
      <c r="M131" s="8">
        <v>72</v>
      </c>
      <c r="N131" s="8">
        <v>55</v>
      </c>
      <c r="O131" s="8">
        <v>76</v>
      </c>
      <c r="P131" s="8">
        <v>72</v>
      </c>
      <c r="Q131" s="8">
        <v>71</v>
      </c>
      <c r="R131" s="8">
        <v>98</v>
      </c>
      <c r="S131" s="8">
        <v>72</v>
      </c>
      <c r="T131" s="8">
        <v>68</v>
      </c>
      <c r="U131" s="8">
        <v>95</v>
      </c>
      <c r="V131" s="8">
        <v>72</v>
      </c>
      <c r="W131" s="8">
        <v>38</v>
      </c>
      <c r="X131" s="8">
        <v>53</v>
      </c>
    </row>
    <row r="132" spans="1:24" ht="52.5" customHeight="1">
      <c r="A132" s="1">
        <v>103</v>
      </c>
      <c r="B132" s="3" t="s">
        <v>114</v>
      </c>
      <c r="C132" s="4" t="s">
        <v>117</v>
      </c>
      <c r="D132" s="6">
        <v>101</v>
      </c>
      <c r="E132" s="6">
        <v>55</v>
      </c>
      <c r="F132" s="8">
        <v>54</v>
      </c>
      <c r="G132" s="8">
        <v>101</v>
      </c>
      <c r="H132" s="8">
        <v>94</v>
      </c>
      <c r="I132" s="8">
        <v>93</v>
      </c>
      <c r="J132" s="8">
        <v>101</v>
      </c>
      <c r="K132" s="8">
        <v>81</v>
      </c>
      <c r="L132" s="8">
        <v>81</v>
      </c>
      <c r="M132" s="8">
        <v>101</v>
      </c>
      <c r="N132" s="8">
        <v>72</v>
      </c>
      <c r="O132" s="8">
        <v>72</v>
      </c>
      <c r="P132" s="8">
        <v>101</v>
      </c>
      <c r="Q132" s="8">
        <v>75</v>
      </c>
      <c r="R132" s="8">
        <v>75</v>
      </c>
      <c r="S132" s="8">
        <v>101</v>
      </c>
      <c r="T132" s="8">
        <v>86</v>
      </c>
      <c r="U132" s="8">
        <v>86</v>
      </c>
      <c r="V132" s="8">
        <v>101</v>
      </c>
      <c r="W132" s="8">
        <v>55</v>
      </c>
      <c r="X132" s="8">
        <v>54</v>
      </c>
    </row>
    <row r="133" spans="1:24" ht="52.5" customHeight="1">
      <c r="A133" s="1">
        <v>104</v>
      </c>
      <c r="B133" s="3" t="s">
        <v>114</v>
      </c>
      <c r="C133" s="4" t="s">
        <v>118</v>
      </c>
      <c r="D133" s="22">
        <v>105</v>
      </c>
      <c r="E133" s="22">
        <v>72</v>
      </c>
      <c r="F133" s="22">
        <f>E133/D133*100</f>
        <v>68.571428571428569</v>
      </c>
      <c r="G133" s="22">
        <v>105</v>
      </c>
      <c r="H133" s="22">
        <v>98</v>
      </c>
      <c r="I133" s="23">
        <f>H133/G133*100</f>
        <v>93.333333333333329</v>
      </c>
      <c r="J133" s="22">
        <v>105</v>
      </c>
      <c r="K133" s="22">
        <v>61</v>
      </c>
      <c r="L133" s="22">
        <f>K133/J133*100</f>
        <v>58.095238095238102</v>
      </c>
      <c r="M133" s="22">
        <v>105</v>
      </c>
      <c r="N133" s="22">
        <v>46</v>
      </c>
      <c r="O133" s="23">
        <f>N133/M133*100</f>
        <v>43.80952380952381</v>
      </c>
      <c r="P133" s="22">
        <v>105</v>
      </c>
      <c r="Q133" s="22">
        <v>71</v>
      </c>
      <c r="R133" s="22">
        <f>Q133/P133*100</f>
        <v>67.61904761904762</v>
      </c>
      <c r="S133" s="22">
        <v>105</v>
      </c>
      <c r="T133" s="22">
        <v>76</v>
      </c>
      <c r="U133" s="22">
        <f>T133/S133*100</f>
        <v>72.38095238095238</v>
      </c>
      <c r="V133" s="22">
        <v>105</v>
      </c>
      <c r="W133" s="22">
        <v>38</v>
      </c>
      <c r="X133" s="24">
        <f>W133/V133*100</f>
        <v>36.19047619047619</v>
      </c>
    </row>
    <row r="134" spans="1:24" ht="52.5" customHeight="1">
      <c r="A134" s="1">
        <v>105</v>
      </c>
      <c r="B134" s="3" t="s">
        <v>114</v>
      </c>
      <c r="C134" s="4" t="s">
        <v>119</v>
      </c>
      <c r="D134" s="6">
        <v>66</v>
      </c>
      <c r="E134" s="6">
        <v>64</v>
      </c>
      <c r="F134" s="22">
        <f>E134/D134*100</f>
        <v>96.969696969696969</v>
      </c>
      <c r="G134" s="8">
        <v>66</v>
      </c>
      <c r="H134" s="8">
        <v>59</v>
      </c>
      <c r="I134" s="23">
        <f t="shared" ref="I134:I135" si="120">H134/G134*100</f>
        <v>89.393939393939391</v>
      </c>
      <c r="J134" s="8">
        <v>66</v>
      </c>
      <c r="K134" s="8">
        <v>44</v>
      </c>
      <c r="L134" s="22">
        <f t="shared" ref="L134:L135" si="121">K134/J134*100</f>
        <v>66.666666666666657</v>
      </c>
      <c r="M134" s="8">
        <v>66</v>
      </c>
      <c r="N134" s="8">
        <v>41</v>
      </c>
      <c r="O134" s="23">
        <f t="shared" ref="O134:O135" si="122">N134/M134*100</f>
        <v>62.121212121212125</v>
      </c>
      <c r="P134" s="8">
        <v>66</v>
      </c>
      <c r="Q134" s="8">
        <v>40</v>
      </c>
      <c r="R134" s="22">
        <f t="shared" ref="R134:R135" si="123">Q134/P134*100</f>
        <v>60.606060606060609</v>
      </c>
      <c r="S134" s="8">
        <v>66</v>
      </c>
      <c r="T134" s="8">
        <v>51</v>
      </c>
      <c r="U134" s="22">
        <f t="shared" ref="U134:U135" si="124">T134/S134*100</f>
        <v>77.272727272727266</v>
      </c>
      <c r="V134" s="8">
        <v>66</v>
      </c>
      <c r="W134" s="8">
        <v>30</v>
      </c>
      <c r="X134" s="24">
        <f t="shared" ref="X134:X135" si="125">W134/V134*100</f>
        <v>45.454545454545453</v>
      </c>
    </row>
    <row r="135" spans="1:24" ht="52.5" customHeight="1">
      <c r="A135" s="1">
        <v>106</v>
      </c>
      <c r="B135" s="3" t="s">
        <v>114</v>
      </c>
      <c r="C135" s="4" t="s">
        <v>120</v>
      </c>
      <c r="D135" s="6">
        <v>46</v>
      </c>
      <c r="E135" s="6">
        <v>44</v>
      </c>
      <c r="F135" s="22">
        <f t="shared" ref="F135" si="126">E135/D135*100</f>
        <v>95.652173913043484</v>
      </c>
      <c r="G135" s="8">
        <v>46</v>
      </c>
      <c r="H135" s="8">
        <v>46</v>
      </c>
      <c r="I135" s="23">
        <f t="shared" si="120"/>
        <v>100</v>
      </c>
      <c r="J135" s="8">
        <v>46</v>
      </c>
      <c r="K135" s="8">
        <v>36</v>
      </c>
      <c r="L135" s="22">
        <f t="shared" si="121"/>
        <v>78.260869565217391</v>
      </c>
      <c r="M135" s="8">
        <v>46</v>
      </c>
      <c r="N135" s="8">
        <v>38</v>
      </c>
      <c r="O135" s="23">
        <f t="shared" si="122"/>
        <v>82.608695652173907</v>
      </c>
      <c r="P135" s="8">
        <v>46</v>
      </c>
      <c r="Q135" s="8">
        <v>38</v>
      </c>
      <c r="R135" s="22">
        <f t="shared" si="123"/>
        <v>82.608695652173907</v>
      </c>
      <c r="S135" s="8">
        <v>46</v>
      </c>
      <c r="T135" s="8">
        <v>39</v>
      </c>
      <c r="U135" s="22">
        <f t="shared" si="124"/>
        <v>84.782608695652172</v>
      </c>
      <c r="V135" s="8">
        <v>46</v>
      </c>
      <c r="W135" s="8">
        <v>36</v>
      </c>
      <c r="X135" s="24">
        <f t="shared" si="125"/>
        <v>78.260869565217391</v>
      </c>
    </row>
    <row r="136" spans="1:24" ht="52.5" customHeight="1">
      <c r="A136" s="1">
        <v>107</v>
      </c>
      <c r="B136" s="3" t="s">
        <v>114</v>
      </c>
      <c r="C136" s="4" t="s">
        <v>121</v>
      </c>
      <c r="D136" s="6">
        <v>66</v>
      </c>
      <c r="E136" s="6">
        <v>64</v>
      </c>
      <c r="F136" s="22">
        <f t="shared" ref="F136:F137" si="127">E136/D136*100</f>
        <v>96.969696969696969</v>
      </c>
      <c r="G136" s="8">
        <v>66</v>
      </c>
      <c r="H136" s="8">
        <v>53</v>
      </c>
      <c r="I136" s="23">
        <f t="shared" ref="I136:I137" si="128">H136/G136*100</f>
        <v>80.303030303030297</v>
      </c>
      <c r="J136" s="8">
        <v>66</v>
      </c>
      <c r="K136" s="8">
        <v>50</v>
      </c>
      <c r="L136" s="22">
        <f t="shared" ref="L136:L137" si="129">K136/J136*100</f>
        <v>75.757575757575751</v>
      </c>
      <c r="M136" s="8">
        <v>66</v>
      </c>
      <c r="N136" s="8">
        <v>48</v>
      </c>
      <c r="O136" s="23">
        <f t="shared" ref="O136:O137" si="130">N136/M136*100</f>
        <v>72.727272727272734</v>
      </c>
      <c r="P136" s="8">
        <v>66</v>
      </c>
      <c r="Q136" s="8">
        <v>46</v>
      </c>
      <c r="R136" s="22">
        <f t="shared" ref="R136:R137" si="131">Q136/P136*100</f>
        <v>69.696969696969703</v>
      </c>
      <c r="S136" s="8">
        <v>66</v>
      </c>
      <c r="T136" s="8">
        <v>55</v>
      </c>
      <c r="U136" s="22">
        <f t="shared" ref="U136:U137" si="132">T136/S136*100</f>
        <v>83.333333333333343</v>
      </c>
      <c r="V136" s="8">
        <v>66</v>
      </c>
      <c r="W136" s="8">
        <v>42</v>
      </c>
      <c r="X136" s="24">
        <f t="shared" ref="X136:X137" si="133">W136/V136*100</f>
        <v>63.636363636363633</v>
      </c>
    </row>
    <row r="137" spans="1:24" ht="52.5" customHeight="1">
      <c r="A137" s="1"/>
      <c r="B137" s="3"/>
      <c r="C137" s="18" t="s">
        <v>137</v>
      </c>
      <c r="D137" s="27">
        <f>SUM(D130:D136)</f>
        <v>511</v>
      </c>
      <c r="E137" s="27">
        <f t="shared" ref="E137:W137" si="134">SUM(E130:E136)</f>
        <v>415</v>
      </c>
      <c r="F137" s="22">
        <f t="shared" si="127"/>
        <v>81.213307240704495</v>
      </c>
      <c r="G137" s="27">
        <f t="shared" si="134"/>
        <v>511</v>
      </c>
      <c r="H137" s="27">
        <f t="shared" si="134"/>
        <v>471</v>
      </c>
      <c r="I137" s="22">
        <f t="shared" si="128"/>
        <v>92.172211350293537</v>
      </c>
      <c r="J137" s="27">
        <f t="shared" si="134"/>
        <v>511</v>
      </c>
      <c r="K137" s="27">
        <f t="shared" si="134"/>
        <v>370</v>
      </c>
      <c r="L137" s="22">
        <f t="shared" si="129"/>
        <v>72.407045009784738</v>
      </c>
      <c r="M137" s="27">
        <f t="shared" si="134"/>
        <v>511</v>
      </c>
      <c r="N137" s="27">
        <f t="shared" si="134"/>
        <v>336</v>
      </c>
      <c r="O137" s="22">
        <f t="shared" si="130"/>
        <v>65.753424657534239</v>
      </c>
      <c r="P137" s="27">
        <f t="shared" si="134"/>
        <v>511</v>
      </c>
      <c r="Q137" s="27">
        <f t="shared" si="134"/>
        <v>390</v>
      </c>
      <c r="R137" s="22">
        <f t="shared" si="131"/>
        <v>76.320939334637956</v>
      </c>
      <c r="S137" s="27">
        <f t="shared" si="134"/>
        <v>511</v>
      </c>
      <c r="T137" s="27">
        <f t="shared" si="134"/>
        <v>425</v>
      </c>
      <c r="U137" s="22">
        <f t="shared" si="132"/>
        <v>83.170254403131111</v>
      </c>
      <c r="V137" s="27">
        <f t="shared" si="134"/>
        <v>511</v>
      </c>
      <c r="W137" s="27">
        <f t="shared" si="134"/>
        <v>274</v>
      </c>
      <c r="X137" s="22">
        <f t="shared" si="133"/>
        <v>53.620352250489233</v>
      </c>
    </row>
  </sheetData>
  <mergeCells count="25">
    <mergeCell ref="A32:C32"/>
    <mergeCell ref="A1:X1"/>
    <mergeCell ref="A2:X2"/>
    <mergeCell ref="A3:A4"/>
    <mergeCell ref="B3:B4"/>
    <mergeCell ref="C3:C4"/>
    <mergeCell ref="D3:F3"/>
    <mergeCell ref="G3:I3"/>
    <mergeCell ref="J3:L3"/>
    <mergeCell ref="M3:O3"/>
    <mergeCell ref="P3:R3"/>
    <mergeCell ref="S3:U3"/>
    <mergeCell ref="V3:X3"/>
    <mergeCell ref="A5:C5"/>
    <mergeCell ref="A16:C16"/>
    <mergeCell ref="A21:C21"/>
    <mergeCell ref="A106:C106"/>
    <mergeCell ref="A117:C117"/>
    <mergeCell ref="A129:C129"/>
    <mergeCell ref="A45:C45"/>
    <mergeCell ref="A53:C53"/>
    <mergeCell ref="A71:C71"/>
    <mergeCell ref="A78:C78"/>
    <mergeCell ref="A89:C89"/>
    <mergeCell ref="A98:C98"/>
  </mergeCells>
  <pageMargins left="0.7" right="0.2" top="0.5" bottom="0.5" header="0.3" footer="0.3"/>
  <pageSetup paperSize="5" scale="95" orientation="landscape" r:id="rId1"/>
  <rowBreaks count="10" manualBreakCount="10">
    <brk id="20" max="16383" man="1"/>
    <brk id="31" max="16383" man="1"/>
    <brk id="44" max="16383" man="1"/>
    <brk id="52" max="16383" man="1"/>
    <brk id="77" max="16383" man="1"/>
    <brk id="88" max="16383" man="1"/>
    <brk id="97" max="16383" man="1"/>
    <brk id="105" max="16383" man="1"/>
    <brk id="116" max="16383" man="1"/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Quarterly</vt:lpstr>
      <vt:lpstr>Half yearly</vt:lpstr>
      <vt:lpstr>'Half yearly'!Print_Titles</vt:lpstr>
      <vt:lpstr>Quarterly!Print_Titles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srihari</dc:creator>
  <cp:lastModifiedBy>DYEO TPT</cp:lastModifiedBy>
  <cp:lastPrinted>2016-01-18T09:48:30Z</cp:lastPrinted>
  <dcterms:created xsi:type="dcterms:W3CDTF">2012-02-03T06:22:34Z</dcterms:created>
  <dcterms:modified xsi:type="dcterms:W3CDTF">2016-01-18T09:49:40Z</dcterms:modified>
</cp:coreProperties>
</file>